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ki\Documents\学務\講義授業\分析化学\2021分析化学\二週目配布ファイル\"/>
    </mc:Choice>
  </mc:AlternateContent>
  <xr:revisionPtr revIDLastSave="0" documentId="13_ncr:1_{E1CA3B68-ECE7-4E3D-A87A-433CEFCB9F13}" xr6:coauthVersionLast="47" xr6:coauthVersionMax="47" xr10:uidLastSave="{00000000-0000-0000-0000-000000000000}"/>
  <bookViews>
    <workbookView xWindow="380" yWindow="380" windowWidth="16800" windowHeight="8700" xr2:uid="{00000000-000D-0000-FFFF-FFFF00000000}"/>
  </bookViews>
  <sheets>
    <sheet name="練習問題２" sheetId="1" r:id="rId1"/>
    <sheet name="練習問題３" sheetId="2" r:id="rId2"/>
    <sheet name="練習問題４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3" l="1"/>
  <c r="C27" i="3" s="1"/>
  <c r="C5" i="3"/>
  <c r="C19" i="3" s="1"/>
  <c r="Q15" i="2"/>
  <c r="R15" i="2" s="1"/>
  <c r="P15" i="2"/>
  <c r="X15" i="2" s="1"/>
  <c r="Q14" i="2"/>
  <c r="R14" i="2" s="1"/>
  <c r="P14" i="2"/>
  <c r="Z14" i="2" s="1"/>
  <c r="V13" i="2"/>
  <c r="Q13" i="2"/>
  <c r="R13" i="2" s="1"/>
  <c r="P13" i="2"/>
  <c r="Y13" i="2" s="1"/>
  <c r="Q12" i="2"/>
  <c r="R12" i="2" s="1"/>
  <c r="P12" i="2"/>
  <c r="V12" i="2" s="1"/>
  <c r="Q11" i="2"/>
  <c r="R11" i="2" s="1"/>
  <c r="P11" i="2"/>
  <c r="X11" i="2" s="1"/>
  <c r="Q10" i="2"/>
  <c r="R10" i="2" s="1"/>
  <c r="P10" i="2"/>
  <c r="Z10" i="2" s="1"/>
  <c r="W9" i="2"/>
  <c r="Q9" i="2"/>
  <c r="R9" i="2" s="1"/>
  <c r="P9" i="2"/>
  <c r="Y9" i="2" s="1"/>
  <c r="AC8" i="2"/>
  <c r="W8" i="2"/>
  <c r="Q8" i="2"/>
  <c r="R8" i="2" s="1"/>
  <c r="P8" i="2"/>
  <c r="V8" i="2" s="1"/>
  <c r="Q7" i="2"/>
  <c r="R7" i="2" s="1"/>
  <c r="P7" i="2"/>
  <c r="X7" i="2" s="1"/>
  <c r="Q6" i="2"/>
  <c r="R6" i="2" s="1"/>
  <c r="P6" i="2"/>
  <c r="Z6" i="2" s="1"/>
  <c r="X5" i="2"/>
  <c r="W5" i="2"/>
  <c r="Q5" i="2"/>
  <c r="R5" i="2" s="1"/>
  <c r="P5" i="2"/>
  <c r="Y5" i="2" s="1"/>
  <c r="Q4" i="2"/>
  <c r="R4" i="2" s="1"/>
  <c r="P4" i="2"/>
  <c r="V4" i="2" s="1"/>
  <c r="Q15" i="1"/>
  <c r="R15" i="1" s="1"/>
  <c r="P15" i="1"/>
  <c r="X15" i="1" s="1"/>
  <c r="Q14" i="1"/>
  <c r="R14" i="1" s="1"/>
  <c r="P14" i="1"/>
  <c r="Y14" i="1" s="1"/>
  <c r="Q13" i="1"/>
  <c r="R13" i="1" s="1"/>
  <c r="P13" i="1"/>
  <c r="Z13" i="1" s="1"/>
  <c r="AC12" i="1"/>
  <c r="Z12" i="1"/>
  <c r="U12" i="1"/>
  <c r="Q12" i="1"/>
  <c r="R12" i="1" s="1"/>
  <c r="P12" i="1"/>
  <c r="AA12" i="1" s="1"/>
  <c r="AC11" i="1"/>
  <c r="W11" i="1"/>
  <c r="R11" i="1"/>
  <c r="Q11" i="1"/>
  <c r="P11" i="1"/>
  <c r="Y11" i="1" s="1"/>
  <c r="AB9" i="1"/>
  <c r="X9" i="1"/>
  <c r="W9" i="1"/>
  <c r="V9" i="1"/>
  <c r="T9" i="1"/>
  <c r="Q9" i="1"/>
  <c r="R9" i="1" s="1"/>
  <c r="P9" i="1"/>
  <c r="Z9" i="1" s="1"/>
  <c r="U8" i="1"/>
  <c r="Q8" i="1"/>
  <c r="R8" i="1" s="1"/>
  <c r="P8" i="1"/>
  <c r="V8" i="1" s="1"/>
  <c r="X7" i="1"/>
  <c r="Q7" i="1"/>
  <c r="R7" i="1" s="1"/>
  <c r="P7" i="1"/>
  <c r="W7" i="1" s="1"/>
  <c r="Q6" i="1"/>
  <c r="R6" i="1" s="1"/>
  <c r="P6" i="1"/>
  <c r="X6" i="1" s="1"/>
  <c r="AA5" i="1"/>
  <c r="Q5" i="1"/>
  <c r="R5" i="1" s="1"/>
  <c r="P5" i="1"/>
  <c r="Y5" i="1" s="1"/>
  <c r="Q4" i="1"/>
  <c r="R4" i="1" s="1"/>
  <c r="P4" i="1"/>
  <c r="Z4" i="1" s="1"/>
  <c r="P10" i="1"/>
  <c r="AA11" i="1" l="1"/>
  <c r="U9" i="1"/>
  <c r="AB11" i="1"/>
  <c r="AB12" i="1"/>
  <c r="T5" i="1"/>
  <c r="T11" i="1"/>
  <c r="X5" i="1"/>
  <c r="AC8" i="1"/>
  <c r="U11" i="1"/>
  <c r="W6" i="1"/>
  <c r="W5" i="1"/>
  <c r="W8" i="1"/>
  <c r="Z5" i="1"/>
  <c r="V7" i="1"/>
  <c r="AA9" i="1"/>
  <c r="V11" i="1"/>
  <c r="T12" i="1"/>
  <c r="AB5" i="1"/>
  <c r="Z7" i="1"/>
  <c r="AC9" i="1"/>
  <c r="Z11" i="1"/>
  <c r="V12" i="1"/>
  <c r="T9" i="2"/>
  <c r="U13" i="2"/>
  <c r="T5" i="2"/>
  <c r="X9" i="2"/>
  <c r="AB13" i="2"/>
  <c r="W12" i="2"/>
  <c r="Y12" i="2"/>
  <c r="W4" i="2"/>
  <c r="AC4" i="2"/>
  <c r="C7" i="3"/>
  <c r="C21" i="3" s="1"/>
  <c r="C11" i="3"/>
  <c r="C25" i="3" s="1"/>
  <c r="C15" i="3"/>
  <c r="C29" i="3" s="1"/>
  <c r="C9" i="3"/>
  <c r="C23" i="3" s="1"/>
  <c r="C4" i="3"/>
  <c r="C18" i="3" s="1"/>
  <c r="C8" i="3"/>
  <c r="C22" i="3" s="1"/>
  <c r="C12" i="3"/>
  <c r="C26" i="3" s="1"/>
  <c r="C6" i="3"/>
  <c r="C20" i="3" s="1"/>
  <c r="C10" i="3"/>
  <c r="C24" i="3" s="1"/>
  <c r="C14" i="3"/>
  <c r="C28" i="3" s="1"/>
  <c r="C5" i="2"/>
  <c r="C19" i="2" s="1"/>
  <c r="Z5" i="2"/>
  <c r="C9" i="2"/>
  <c r="C23" i="2" s="1"/>
  <c r="Z9" i="2"/>
  <c r="AC12" i="2"/>
  <c r="W13" i="2"/>
  <c r="AA10" i="2"/>
  <c r="AA5" i="2"/>
  <c r="AA9" i="2"/>
  <c r="C13" i="2"/>
  <c r="C27" i="2" s="1"/>
  <c r="X13" i="2"/>
  <c r="AA14" i="2"/>
  <c r="AA6" i="2"/>
  <c r="AB5" i="2"/>
  <c r="AB9" i="2"/>
  <c r="Z13" i="2"/>
  <c r="AC5" i="2"/>
  <c r="AC9" i="2"/>
  <c r="AA13" i="2"/>
  <c r="U4" i="2"/>
  <c r="U5" i="2"/>
  <c r="U8" i="2"/>
  <c r="U9" i="2"/>
  <c r="U12" i="2"/>
  <c r="T13" i="2"/>
  <c r="AC13" i="2"/>
  <c r="Y15" i="2"/>
  <c r="C4" i="2"/>
  <c r="C18" i="2" s="1"/>
  <c r="X4" i="2"/>
  <c r="V5" i="2"/>
  <c r="T6" i="2"/>
  <c r="AB6" i="2"/>
  <c r="Z7" i="2"/>
  <c r="C8" i="2"/>
  <c r="C22" i="2" s="1"/>
  <c r="X8" i="2"/>
  <c r="V9" i="2"/>
  <c r="T10" i="2"/>
  <c r="AB10" i="2"/>
  <c r="Z11" i="2"/>
  <c r="C12" i="2"/>
  <c r="C26" i="2" s="1"/>
  <c r="X12" i="2"/>
  <c r="T14" i="2"/>
  <c r="AB14" i="2"/>
  <c r="Z15" i="2"/>
  <c r="Y7" i="2"/>
  <c r="Y11" i="2"/>
  <c r="AC14" i="2"/>
  <c r="Z4" i="2"/>
  <c r="V6" i="2"/>
  <c r="T7" i="2"/>
  <c r="AB7" i="2"/>
  <c r="Z8" i="2"/>
  <c r="V10" i="2"/>
  <c r="T11" i="2"/>
  <c r="AB11" i="2"/>
  <c r="Z12" i="2"/>
  <c r="V14" i="2"/>
  <c r="T15" i="2"/>
  <c r="AB15" i="2"/>
  <c r="Y4" i="2"/>
  <c r="AC6" i="2"/>
  <c r="Y8" i="2"/>
  <c r="U10" i="2"/>
  <c r="AC10" i="2"/>
  <c r="AA15" i="2"/>
  <c r="AA4" i="2"/>
  <c r="W6" i="2"/>
  <c r="U7" i="2"/>
  <c r="AC7" i="2"/>
  <c r="AA8" i="2"/>
  <c r="W10" i="2"/>
  <c r="U11" i="2"/>
  <c r="AC11" i="2"/>
  <c r="AA12" i="2"/>
  <c r="W14" i="2"/>
  <c r="U15" i="2"/>
  <c r="AC15" i="2"/>
  <c r="U6" i="2"/>
  <c r="AA7" i="2"/>
  <c r="AA11" i="2"/>
  <c r="U14" i="2"/>
  <c r="T4" i="2"/>
  <c r="AB4" i="2"/>
  <c r="C6" i="2"/>
  <c r="C20" i="2" s="1"/>
  <c r="X6" i="2"/>
  <c r="V7" i="2"/>
  <c r="T8" i="2"/>
  <c r="AB8" i="2"/>
  <c r="C10" i="2"/>
  <c r="C24" i="2" s="1"/>
  <c r="X10" i="2"/>
  <c r="V11" i="2"/>
  <c r="T12" i="2"/>
  <c r="AB12" i="2"/>
  <c r="C14" i="2"/>
  <c r="C28" i="2" s="1"/>
  <c r="X14" i="2"/>
  <c r="V15" i="2"/>
  <c r="Y6" i="2"/>
  <c r="W7" i="2"/>
  <c r="W15" i="2"/>
  <c r="Y10" i="2"/>
  <c r="W11" i="2"/>
  <c r="Y14" i="2"/>
  <c r="C7" i="2"/>
  <c r="C21" i="2" s="1"/>
  <c r="C11" i="2"/>
  <c r="C25" i="2" s="1"/>
  <c r="C15" i="2"/>
  <c r="C29" i="2" s="1"/>
  <c r="AB14" i="1"/>
  <c r="T14" i="1"/>
  <c r="X14" i="1"/>
  <c r="Z14" i="1"/>
  <c r="AA14" i="1"/>
  <c r="AA4" i="1"/>
  <c r="AA13" i="1"/>
  <c r="Y15" i="1"/>
  <c r="T4" i="1"/>
  <c r="AB4" i="1"/>
  <c r="Z6" i="1"/>
  <c r="Y7" i="1"/>
  <c r="X8" i="1"/>
  <c r="T13" i="1"/>
  <c r="AB13" i="1"/>
  <c r="Z15" i="1"/>
  <c r="Y6" i="1"/>
  <c r="AA6" i="1"/>
  <c r="AA15" i="1"/>
  <c r="V4" i="1"/>
  <c r="U5" i="1"/>
  <c r="AC5" i="1"/>
  <c r="T6" i="1"/>
  <c r="AB6" i="1"/>
  <c r="AA7" i="1"/>
  <c r="Z8" i="1"/>
  <c r="Y9" i="1"/>
  <c r="X11" i="1"/>
  <c r="W12" i="1"/>
  <c r="V13" i="1"/>
  <c r="U14" i="1"/>
  <c r="AC14" i="1"/>
  <c r="T15" i="1"/>
  <c r="AB15" i="1"/>
  <c r="Y4" i="1"/>
  <c r="AC4" i="1"/>
  <c r="U13" i="1"/>
  <c r="AC13" i="1"/>
  <c r="W4" i="1"/>
  <c r="V5" i="1"/>
  <c r="U6" i="1"/>
  <c r="AC6" i="1"/>
  <c r="T7" i="1"/>
  <c r="AB7" i="1"/>
  <c r="AA8" i="1"/>
  <c r="X12" i="1"/>
  <c r="W13" i="1"/>
  <c r="V14" i="1"/>
  <c r="U15" i="1"/>
  <c r="AC15" i="1"/>
  <c r="U4" i="1"/>
  <c r="Y8" i="1"/>
  <c r="X4" i="1"/>
  <c r="V6" i="1"/>
  <c r="U7" i="1"/>
  <c r="AC7" i="1"/>
  <c r="T8" i="1"/>
  <c r="AB8" i="1"/>
  <c r="Y12" i="1"/>
  <c r="X13" i="1"/>
  <c r="W14" i="1"/>
  <c r="V15" i="1"/>
  <c r="Y13" i="1"/>
  <c r="W15" i="1"/>
  <c r="AE12" i="1" l="1"/>
  <c r="AF12" i="1" s="1"/>
  <c r="AG12" i="1" s="1"/>
  <c r="AH12" i="1" s="1"/>
  <c r="AE5" i="1"/>
  <c r="AF5" i="1" s="1"/>
  <c r="AG5" i="1" s="1"/>
  <c r="AH5" i="1" s="1"/>
  <c r="AE11" i="1"/>
  <c r="AF11" i="1" s="1"/>
  <c r="AG11" i="1" s="1"/>
  <c r="AH11" i="1" s="1"/>
  <c r="AE9" i="1"/>
  <c r="AF9" i="1" s="1"/>
  <c r="AG9" i="1" s="1"/>
  <c r="AH9" i="1" s="1"/>
  <c r="AE6" i="1"/>
  <c r="AF6" i="1" s="1"/>
  <c r="AG6" i="1" s="1"/>
  <c r="AH6" i="1" s="1"/>
  <c r="AE14" i="1"/>
  <c r="AF14" i="1" s="1"/>
  <c r="AG14" i="1" s="1"/>
  <c r="AH14" i="1" s="1"/>
  <c r="AE13" i="1"/>
  <c r="AF13" i="1" s="1"/>
  <c r="AG13" i="1" s="1"/>
  <c r="AH13" i="1" s="1"/>
  <c r="AE7" i="1"/>
  <c r="AF7" i="1" s="1"/>
  <c r="AG7" i="1" s="1"/>
  <c r="AH7" i="1" s="1"/>
  <c r="AE8" i="1"/>
  <c r="AF8" i="1" s="1"/>
  <c r="AG8" i="1" s="1"/>
  <c r="AH8" i="1" s="1"/>
  <c r="AE15" i="1"/>
  <c r="AF15" i="1" s="1"/>
  <c r="AG15" i="1" s="1"/>
  <c r="AH15" i="1" s="1"/>
  <c r="AE4" i="1"/>
  <c r="AF4" i="1" s="1"/>
  <c r="AG4" i="1" s="1"/>
  <c r="AH4" i="1" s="1"/>
  <c r="Q10" i="1"/>
  <c r="R10" i="1" s="1"/>
  <c r="X10" i="1" l="1"/>
  <c r="C10" i="1"/>
  <c r="C24" i="1" s="1"/>
  <c r="Z10" i="1"/>
  <c r="Y10" i="1"/>
  <c r="W10" i="1"/>
  <c r="V10" i="1"/>
  <c r="AC10" i="1"/>
  <c r="U10" i="1"/>
  <c r="AB10" i="1"/>
  <c r="T10" i="1"/>
  <c r="AA10" i="1"/>
  <c r="C12" i="1"/>
  <c r="C26" i="1" s="1"/>
  <c r="C8" i="1"/>
  <c r="C22" i="1" s="1"/>
  <c r="C4" i="1"/>
  <c r="C18" i="1" s="1"/>
  <c r="C15" i="1"/>
  <c r="C29" i="1" s="1"/>
  <c r="C14" i="1"/>
  <c r="C28" i="1" s="1"/>
  <c r="C13" i="1"/>
  <c r="C27" i="1" s="1"/>
  <c r="C11" i="1"/>
  <c r="C25" i="1" s="1"/>
  <c r="C9" i="1"/>
  <c r="C23" i="1" s="1"/>
  <c r="C7" i="1"/>
  <c r="C21" i="1" s="1"/>
  <c r="C6" i="1"/>
  <c r="C20" i="1" s="1"/>
  <c r="C5" i="1"/>
  <c r="C19" i="1" s="1"/>
  <c r="AE10" i="1" l="1"/>
  <c r="AF10" i="1" s="1"/>
  <c r="AG10" i="1" s="1"/>
  <c r="AH10" i="1" s="1"/>
</calcChain>
</file>

<file path=xl/sharedStrings.xml><?xml version="1.0" encoding="utf-8"?>
<sst xmlns="http://schemas.openxmlformats.org/spreadsheetml/2006/main" count="235" uniqueCount="73">
  <si>
    <t>標準偏差σ</t>
    <rPh sb="0" eb="2">
      <t>ヒョウジュン</t>
    </rPh>
    <rPh sb="2" eb="4">
      <t>ヘンサ</t>
    </rPh>
    <phoneticPr fontId="1"/>
  </si>
  <si>
    <t>10σ</t>
    <phoneticPr fontId="1"/>
  </si>
  <si>
    <t>エクセル関数
=average()</t>
    <rPh sb="4" eb="6">
      <t>カンスウ</t>
    </rPh>
    <phoneticPr fontId="1"/>
  </si>
  <si>
    <t>エクセル関数
=stdev()</t>
    <rPh sb="4" eb="6">
      <t>カンスウ</t>
    </rPh>
    <phoneticPr fontId="1"/>
  </si>
  <si>
    <t>平均(ave)</t>
    <rPh sb="0" eb="2">
      <t>ヘイキン</t>
    </rPh>
    <phoneticPr fontId="1"/>
  </si>
  <si>
    <t>i=1</t>
    <phoneticPr fontId="1"/>
  </si>
  <si>
    <t>i=2</t>
  </si>
  <si>
    <t>i=3</t>
  </si>
  <si>
    <t>i=4</t>
  </si>
  <si>
    <t>i=5</t>
  </si>
  <si>
    <t>i=6</t>
  </si>
  <si>
    <t>i=7</t>
  </si>
  <si>
    <t>i=8</t>
  </si>
  <si>
    <t>i=9</t>
  </si>
  <si>
    <t>i=10</t>
  </si>
  <si>
    <t>(Xi - ave)^2</t>
    <phoneticPr fontId="1"/>
  </si>
  <si>
    <t>分散S=
1/(n-1)×Σ(xi-ave)^2</t>
    <rPh sb="0" eb="2">
      <t>ブンサン</t>
    </rPh>
    <phoneticPr fontId="1"/>
  </si>
  <si>
    <t>標準偏差σ=
S^0.5</t>
    <rPh sb="0" eb="2">
      <t>ヒョウジュン</t>
    </rPh>
    <rPh sb="2" eb="4">
      <t>ヘンサ</t>
    </rPh>
    <phoneticPr fontId="1"/>
  </si>
  <si>
    <t>濃度(μmol/L)</t>
    <rPh sb="0" eb="2">
      <t>ノウド</t>
    </rPh>
    <phoneticPr fontId="1"/>
  </si>
  <si>
    <t>エクセルでの計算例
列Pのようにエクセル関数で標準偏差を求められますが、標準偏差の定義式に従って列S～列AEのように計算して確認してください。その右の列で誤差を求めています。</t>
    <rPh sb="6" eb="8">
      <t>ケイサン</t>
    </rPh>
    <rPh sb="8" eb="9">
      <t>レイ</t>
    </rPh>
    <rPh sb="10" eb="11">
      <t>レツ</t>
    </rPh>
    <rPh sb="20" eb="22">
      <t>カンスウ</t>
    </rPh>
    <rPh sb="23" eb="25">
      <t>ヒョウジュン</t>
    </rPh>
    <rPh sb="25" eb="27">
      <t>ヘンサ</t>
    </rPh>
    <rPh sb="28" eb="29">
      <t>モト</t>
    </rPh>
    <rPh sb="36" eb="38">
      <t>ヒョウジュン</t>
    </rPh>
    <rPh sb="38" eb="40">
      <t>ヘンサ</t>
    </rPh>
    <rPh sb="41" eb="43">
      <t>テイギ</t>
    </rPh>
    <rPh sb="43" eb="44">
      <t>シキ</t>
    </rPh>
    <rPh sb="45" eb="46">
      <t>シタガ</t>
    </rPh>
    <rPh sb="58" eb="60">
      <t>ケイサン</t>
    </rPh>
    <rPh sb="62" eb="64">
      <t>カクニン</t>
    </rPh>
    <rPh sb="73" eb="74">
      <t>ミギ</t>
    </rPh>
    <rPh sb="75" eb="76">
      <t>レツ</t>
    </rPh>
    <rPh sb="77" eb="79">
      <t>ゴサ</t>
    </rPh>
    <rPh sb="80" eb="81">
      <t>モト</t>
    </rPh>
    <phoneticPr fontId="1"/>
  </si>
  <si>
    <t>繰り返し測定回数(n)</t>
  </si>
  <si>
    <t>標準試料の繰り返し測定(n=1～10）の結果（信号強度）</t>
    <rPh sb="0" eb="2">
      <t>ヒョウジュン</t>
    </rPh>
    <rPh sb="2" eb="4">
      <t>シリョウ</t>
    </rPh>
    <rPh sb="5" eb="6">
      <t>ク</t>
    </rPh>
    <rPh sb="7" eb="8">
      <t>カエ</t>
    </rPh>
    <rPh sb="9" eb="11">
      <t>ソクテイ</t>
    </rPh>
    <rPh sb="20" eb="22">
      <t>ケッカ</t>
    </rPh>
    <rPh sb="23" eb="25">
      <t>シンゴウ</t>
    </rPh>
    <rPh sb="25" eb="27">
      <t>キョウド</t>
    </rPh>
    <phoneticPr fontId="1"/>
  </si>
  <si>
    <t>未知試料１）</t>
    <rPh sb="0" eb="2">
      <t>ミチ</t>
    </rPh>
    <rPh sb="2" eb="4">
      <t>シリョウ</t>
    </rPh>
    <phoneticPr fontId="1"/>
  </si>
  <si>
    <t>未知試料２）</t>
    <rPh sb="0" eb="2">
      <t>ミチ</t>
    </rPh>
    <rPh sb="2" eb="4">
      <t>シリョウ</t>
    </rPh>
    <phoneticPr fontId="1"/>
  </si>
  <si>
    <t>未知試料３）</t>
    <rPh sb="0" eb="2">
      <t>ミチ</t>
    </rPh>
    <rPh sb="2" eb="4">
      <t>シリョウ</t>
    </rPh>
    <phoneticPr fontId="1"/>
  </si>
  <si>
    <t>未知試料４）</t>
    <rPh sb="0" eb="2">
      <t>ミチ</t>
    </rPh>
    <rPh sb="2" eb="4">
      <t>シリョウ</t>
    </rPh>
    <phoneticPr fontId="1"/>
  </si>
  <si>
    <t>未知試料５）</t>
    <rPh sb="0" eb="2">
      <t>ミチ</t>
    </rPh>
    <rPh sb="2" eb="4">
      <t>シリョウ</t>
    </rPh>
    <phoneticPr fontId="1"/>
  </si>
  <si>
    <t>未知試料６）</t>
    <rPh sb="0" eb="2">
      <t>ミチ</t>
    </rPh>
    <rPh sb="2" eb="4">
      <t>シリョウ</t>
    </rPh>
    <phoneticPr fontId="1"/>
  </si>
  <si>
    <t>未知試料７）</t>
    <rPh sb="0" eb="2">
      <t>ミチ</t>
    </rPh>
    <rPh sb="2" eb="4">
      <t>シリョウ</t>
    </rPh>
    <phoneticPr fontId="1"/>
  </si>
  <si>
    <t>未知試料８）</t>
    <rPh sb="0" eb="2">
      <t>ミチ</t>
    </rPh>
    <rPh sb="2" eb="4">
      <t>シリョウ</t>
    </rPh>
    <phoneticPr fontId="1"/>
  </si>
  <si>
    <t>未知試料９）</t>
    <rPh sb="0" eb="2">
      <t>ミチ</t>
    </rPh>
    <rPh sb="2" eb="4">
      <t>シリョウ</t>
    </rPh>
    <phoneticPr fontId="1"/>
  </si>
  <si>
    <t>未知試料１０）</t>
    <rPh sb="0" eb="2">
      <t>ミチ</t>
    </rPh>
    <rPh sb="2" eb="4">
      <t>シリョウ</t>
    </rPh>
    <phoneticPr fontId="1"/>
  </si>
  <si>
    <t>標準０）</t>
    <rPh sb="0" eb="2">
      <t>ヒョウジュン</t>
    </rPh>
    <phoneticPr fontId="1"/>
  </si>
  <si>
    <t>標準１）</t>
    <rPh sb="0" eb="2">
      <t>ヒョウジュン</t>
    </rPh>
    <phoneticPr fontId="1"/>
  </si>
  <si>
    <t>標準２）</t>
    <rPh sb="0" eb="2">
      <t>ヒョウジュン</t>
    </rPh>
    <phoneticPr fontId="1"/>
  </si>
  <si>
    <t>標準３）</t>
    <rPh sb="0" eb="2">
      <t>ヒョウジュン</t>
    </rPh>
    <phoneticPr fontId="1"/>
  </si>
  <si>
    <t>標準４）</t>
    <rPh sb="0" eb="2">
      <t>ヒョウジュン</t>
    </rPh>
    <phoneticPr fontId="1"/>
  </si>
  <si>
    <t>標準５）</t>
    <rPh sb="0" eb="2">
      <t>ヒョウジュン</t>
    </rPh>
    <phoneticPr fontId="1"/>
  </si>
  <si>
    <t>標準６）</t>
    <rPh sb="0" eb="2">
      <t>ヒョウジュン</t>
    </rPh>
    <phoneticPr fontId="1"/>
  </si>
  <si>
    <t>標準７）</t>
    <rPh sb="0" eb="2">
      <t>ヒョウジュン</t>
    </rPh>
    <phoneticPr fontId="1"/>
  </si>
  <si>
    <t>標準８）</t>
    <rPh sb="0" eb="2">
      <t>ヒョウジュン</t>
    </rPh>
    <phoneticPr fontId="1"/>
  </si>
  <si>
    <t>標準９）</t>
    <rPh sb="0" eb="2">
      <t>ヒョウジュン</t>
    </rPh>
    <phoneticPr fontId="1"/>
  </si>
  <si>
    <t>標準１０）</t>
    <rPh sb="0" eb="2">
      <t>ヒョウジュン</t>
    </rPh>
    <phoneticPr fontId="1"/>
  </si>
  <si>
    <t>標準１１）</t>
    <rPh sb="0" eb="2">
      <t>ヒョウジュン</t>
    </rPh>
    <phoneticPr fontId="1"/>
  </si>
  <si>
    <t>標準試料濃度（回帰式から計算）</t>
    <rPh sb="0" eb="2">
      <t>ヒョウジュン</t>
    </rPh>
    <rPh sb="2" eb="4">
      <t>シリョウ</t>
    </rPh>
    <rPh sb="4" eb="6">
      <t>ノウド</t>
    </rPh>
    <rPh sb="7" eb="9">
      <t>カイキ</t>
    </rPh>
    <rPh sb="9" eb="10">
      <t>シキ</t>
    </rPh>
    <rPh sb="12" eb="14">
      <t>ケイサン</t>
    </rPh>
    <phoneticPr fontId="1"/>
  </si>
  <si>
    <t>上の標準試料測定の結果から、検量線の回帰式を求めます。
低濃度範囲や高濃度範囲、別々の回帰式を使うこともあります。その回帰式を使って、標準試料濃度を計算してください。その計算結果が、標準試料の調整濃度に近くなったでしょうか？大きく違うようなら、回帰式の作り方が適切でないでしょう。</t>
    <rPh sb="0" eb="1">
      <t>ウエ</t>
    </rPh>
    <rPh sb="2" eb="4">
      <t>ヒョウジュン</t>
    </rPh>
    <rPh sb="4" eb="6">
      <t>シリョウ</t>
    </rPh>
    <rPh sb="6" eb="8">
      <t>ソクテイ</t>
    </rPh>
    <rPh sb="9" eb="11">
      <t>ケッカ</t>
    </rPh>
    <rPh sb="14" eb="17">
      <t>ケンリョウセン</t>
    </rPh>
    <rPh sb="18" eb="20">
      <t>カイキ</t>
    </rPh>
    <rPh sb="20" eb="21">
      <t>シキ</t>
    </rPh>
    <rPh sb="22" eb="23">
      <t>モト</t>
    </rPh>
    <rPh sb="28" eb="31">
      <t>テイノウド</t>
    </rPh>
    <rPh sb="31" eb="33">
      <t>ハンイ</t>
    </rPh>
    <rPh sb="34" eb="37">
      <t>コウノウド</t>
    </rPh>
    <rPh sb="37" eb="39">
      <t>ハンイ</t>
    </rPh>
    <rPh sb="40" eb="42">
      <t>ベツベツ</t>
    </rPh>
    <rPh sb="43" eb="45">
      <t>カイキ</t>
    </rPh>
    <rPh sb="45" eb="46">
      <t>シキ</t>
    </rPh>
    <rPh sb="47" eb="48">
      <t>ツカ</t>
    </rPh>
    <rPh sb="59" eb="61">
      <t>カイキ</t>
    </rPh>
    <rPh sb="61" eb="62">
      <t>シキ</t>
    </rPh>
    <rPh sb="63" eb="64">
      <t>ツカ</t>
    </rPh>
    <rPh sb="67" eb="69">
      <t>ヒョウジュン</t>
    </rPh>
    <rPh sb="69" eb="71">
      <t>シリョウ</t>
    </rPh>
    <rPh sb="71" eb="73">
      <t>ノウド</t>
    </rPh>
    <rPh sb="74" eb="76">
      <t>ケイサン</t>
    </rPh>
    <rPh sb="85" eb="87">
      <t>ケイサン</t>
    </rPh>
    <rPh sb="87" eb="89">
      <t>ケッカ</t>
    </rPh>
    <rPh sb="91" eb="93">
      <t>ヒョウジュン</t>
    </rPh>
    <rPh sb="93" eb="95">
      <t>シリョウ</t>
    </rPh>
    <rPh sb="96" eb="98">
      <t>チョウセイ</t>
    </rPh>
    <rPh sb="98" eb="100">
      <t>ノウド</t>
    </rPh>
    <rPh sb="101" eb="102">
      <t>チカ</t>
    </rPh>
    <rPh sb="112" eb="113">
      <t>オオ</t>
    </rPh>
    <rPh sb="115" eb="116">
      <t>チガ</t>
    </rPh>
    <rPh sb="122" eb="124">
      <t>カイキ</t>
    </rPh>
    <rPh sb="124" eb="125">
      <t>シキ</t>
    </rPh>
    <rPh sb="126" eb="127">
      <t>ツク</t>
    </rPh>
    <rPh sb="128" eb="129">
      <t>カタ</t>
    </rPh>
    <rPh sb="130" eb="132">
      <t>テキセツ</t>
    </rPh>
    <phoneticPr fontId="1"/>
  </si>
  <si>
    <t>未知試料の濃度を求める</t>
    <rPh sb="0" eb="2">
      <t>ミチ</t>
    </rPh>
    <rPh sb="2" eb="4">
      <t>シリョウ</t>
    </rPh>
    <rPh sb="5" eb="7">
      <t>ノウド</t>
    </rPh>
    <rPh sb="8" eb="9">
      <t>モト</t>
    </rPh>
    <phoneticPr fontId="1"/>
  </si>
  <si>
    <t>未知試料濃度（回帰式を入力して濃度計算）定量不可の場合は、NDと記す</t>
    <rPh sb="0" eb="2">
      <t>ミチ</t>
    </rPh>
    <rPh sb="2" eb="4">
      <t>シリョウ</t>
    </rPh>
    <rPh sb="4" eb="6">
      <t>ノウド</t>
    </rPh>
    <rPh sb="7" eb="9">
      <t>カイキ</t>
    </rPh>
    <rPh sb="9" eb="10">
      <t>シキ</t>
    </rPh>
    <rPh sb="11" eb="13">
      <t>ニュウリョク</t>
    </rPh>
    <rPh sb="15" eb="17">
      <t>ノウド</t>
    </rPh>
    <rPh sb="17" eb="19">
      <t>ケイサン</t>
    </rPh>
    <rPh sb="20" eb="22">
      <t>テイリョウ</t>
    </rPh>
    <rPh sb="22" eb="24">
      <t>フカ</t>
    </rPh>
    <rPh sb="25" eb="27">
      <t>バアイ</t>
    </rPh>
    <rPh sb="32" eb="33">
      <t>シル</t>
    </rPh>
    <phoneticPr fontId="1"/>
  </si>
  <si>
    <t>練習問題２）のデータセットと誤差計算</t>
    <rPh sb="0" eb="2">
      <t>レンシュウ</t>
    </rPh>
    <rPh sb="2" eb="4">
      <t>モンダイ</t>
    </rPh>
    <rPh sb="14" eb="16">
      <t>ゴサ</t>
    </rPh>
    <rPh sb="16" eb="18">
      <t>ケイサン</t>
    </rPh>
    <phoneticPr fontId="1"/>
  </si>
  <si>
    <t>標準試料測定の結果をプロット、回帰式を作る
回帰式を使って標準試料濃度を計算</t>
    <rPh sb="0" eb="2">
      <t>ヒョウジュン</t>
    </rPh>
    <rPh sb="2" eb="4">
      <t>シリョウ</t>
    </rPh>
    <rPh sb="4" eb="6">
      <t>ソクテイ</t>
    </rPh>
    <rPh sb="7" eb="9">
      <t>ケッカ</t>
    </rPh>
    <rPh sb="15" eb="17">
      <t>カイキ</t>
    </rPh>
    <rPh sb="17" eb="18">
      <t>シキ</t>
    </rPh>
    <rPh sb="19" eb="20">
      <t>ツク</t>
    </rPh>
    <rPh sb="22" eb="24">
      <t>カイキ</t>
    </rPh>
    <rPh sb="24" eb="25">
      <t>シキ</t>
    </rPh>
    <rPh sb="26" eb="27">
      <t>ツカ</t>
    </rPh>
    <rPh sb="29" eb="31">
      <t>ヒョウジュン</t>
    </rPh>
    <rPh sb="31" eb="33">
      <t>シリョウ</t>
    </rPh>
    <rPh sb="33" eb="35">
      <t>ノウド</t>
    </rPh>
    <rPh sb="36" eb="38">
      <t>ケイサン</t>
    </rPh>
    <phoneticPr fontId="1"/>
  </si>
  <si>
    <t>信号強度平均</t>
    <rPh sb="0" eb="2">
      <t>シンゴウ</t>
    </rPh>
    <rPh sb="2" eb="4">
      <t>キョウド</t>
    </rPh>
    <rPh sb="4" eb="6">
      <t>ヘイキン</t>
    </rPh>
    <phoneticPr fontId="1"/>
  </si>
  <si>
    <t>標準試料の
信号強度平均</t>
    <rPh sb="0" eb="2">
      <t>ヒョウジュン</t>
    </rPh>
    <rPh sb="2" eb="4">
      <t>シリョウ</t>
    </rPh>
    <rPh sb="6" eb="8">
      <t>シンゴウ</t>
    </rPh>
    <rPh sb="8" eb="10">
      <t>キョウド</t>
    </rPh>
    <rPh sb="10" eb="12">
      <t>ヘイキン</t>
    </rPh>
    <phoneticPr fontId="1"/>
  </si>
  <si>
    <t>回帰式の信号強度の範囲</t>
    <rPh sb="0" eb="2">
      <t>カイキ</t>
    </rPh>
    <rPh sb="2" eb="3">
      <t>シキ</t>
    </rPh>
    <rPh sb="4" eb="6">
      <t>シンゴウ</t>
    </rPh>
    <rPh sb="6" eb="8">
      <t>キョウド</t>
    </rPh>
    <rPh sb="9" eb="11">
      <t>ハンイ</t>
    </rPh>
    <phoneticPr fontId="1"/>
  </si>
  <si>
    <t>～</t>
    <phoneticPr fontId="1"/>
  </si>
  <si>
    <t>回帰式： y（濃度）＝ f(x)；x=信号強度</t>
    <rPh sb="0" eb="2">
      <t>カイキ</t>
    </rPh>
    <rPh sb="2" eb="3">
      <t>シキ</t>
    </rPh>
    <rPh sb="7" eb="9">
      <t>ノウド</t>
    </rPh>
    <rPh sb="19" eb="21">
      <t>シンゴウ</t>
    </rPh>
    <rPh sb="21" eb="23">
      <t>キョウド</t>
    </rPh>
    <phoneticPr fontId="1"/>
  </si>
  <si>
    <t>複数範囲で回帰式を作ったなら、以下に追加</t>
    <rPh sb="0" eb="2">
      <t>フクスウ</t>
    </rPh>
    <rPh sb="2" eb="4">
      <t>ハンイ</t>
    </rPh>
    <rPh sb="5" eb="7">
      <t>カイキ</t>
    </rPh>
    <rPh sb="7" eb="8">
      <t>シキ</t>
    </rPh>
    <rPh sb="9" eb="10">
      <t>ツク</t>
    </rPh>
    <rPh sb="15" eb="17">
      <t>イカ</t>
    </rPh>
    <rPh sb="18" eb="20">
      <t>ツイカ</t>
    </rPh>
    <phoneticPr fontId="1"/>
  </si>
  <si>
    <t>練習問題３）のデータセットと誤差計算</t>
    <rPh sb="0" eb="2">
      <t>レンシュウ</t>
    </rPh>
    <rPh sb="2" eb="4">
      <t>モンダイ</t>
    </rPh>
    <rPh sb="14" eb="16">
      <t>ゴサ</t>
    </rPh>
    <rPh sb="16" eb="18">
      <t>ケイサン</t>
    </rPh>
    <phoneticPr fontId="1"/>
  </si>
  <si>
    <t>定量可能とする濃度範囲を定めてください。</t>
    <rPh sb="0" eb="2">
      <t>テイリョウ</t>
    </rPh>
    <rPh sb="2" eb="4">
      <t>カノウ</t>
    </rPh>
    <rPh sb="7" eb="9">
      <t>ノウド</t>
    </rPh>
    <rPh sb="9" eb="11">
      <t>ハンイ</t>
    </rPh>
    <rPh sb="12" eb="13">
      <t>サダ</t>
    </rPh>
    <phoneticPr fontId="1"/>
  </si>
  <si>
    <t>例えば、誤差が10%未満の条件を課せば、定量可能範囲は、標準試料３～８）の濃度範囲になります。</t>
    <rPh sb="0" eb="1">
      <t>タト</t>
    </rPh>
    <rPh sb="4" eb="6">
      <t>ゴサ</t>
    </rPh>
    <rPh sb="10" eb="12">
      <t>ミマン</t>
    </rPh>
    <rPh sb="13" eb="15">
      <t>ジョウケン</t>
    </rPh>
    <rPh sb="16" eb="17">
      <t>カ</t>
    </rPh>
    <rPh sb="20" eb="22">
      <t>テイリョウ</t>
    </rPh>
    <rPh sb="22" eb="24">
      <t>カノウ</t>
    </rPh>
    <rPh sb="24" eb="26">
      <t>ハンイ</t>
    </rPh>
    <rPh sb="28" eb="30">
      <t>ヒョウジュン</t>
    </rPh>
    <rPh sb="30" eb="32">
      <t>シリョウ</t>
    </rPh>
    <rPh sb="37" eb="39">
      <t>ノウド</t>
    </rPh>
    <rPh sb="39" eb="41">
      <t>ハンイ</t>
    </rPh>
    <phoneticPr fontId="1"/>
  </si>
  <si>
    <t>例えば、誤差が15%未満の条件を課せば、定量可能範囲は、標準試料２～１１）の濃度範囲になります。</t>
    <phoneticPr fontId="1"/>
  </si>
  <si>
    <t>例えば、誤差が10%未満、かつ、検量線が直線１本で描けること、という条件を課すこともあります。</t>
    <rPh sb="0" eb="1">
      <t>タト</t>
    </rPh>
    <rPh sb="4" eb="6">
      <t>ゴサ</t>
    </rPh>
    <rPh sb="10" eb="12">
      <t>ミマン</t>
    </rPh>
    <rPh sb="16" eb="19">
      <t>ケンリョウセン</t>
    </rPh>
    <rPh sb="20" eb="22">
      <t>チョクセン</t>
    </rPh>
    <rPh sb="23" eb="24">
      <t>ホン</t>
    </rPh>
    <rPh sb="25" eb="26">
      <t>エガ</t>
    </rPh>
    <rPh sb="34" eb="36">
      <t>ジョウケン</t>
    </rPh>
    <rPh sb="37" eb="38">
      <t>カ</t>
    </rPh>
    <phoneticPr fontId="1"/>
  </si>
  <si>
    <t>定量可能とする条件：</t>
    <rPh sb="0" eb="2">
      <t>テイリョウ</t>
    </rPh>
    <rPh sb="2" eb="4">
      <t>カノウ</t>
    </rPh>
    <rPh sb="7" eb="9">
      <t>ジョウケン</t>
    </rPh>
    <phoneticPr fontId="1"/>
  </si>
  <si>
    <t>定量可能な濃度範囲：　　　　～　　　　</t>
    <rPh sb="0" eb="2">
      <t>テイリョウ</t>
    </rPh>
    <rPh sb="2" eb="4">
      <t>カノウ</t>
    </rPh>
    <rPh sb="5" eb="7">
      <t>ノウド</t>
    </rPh>
    <rPh sb="7" eb="9">
      <t>ハンイ</t>
    </rPh>
    <phoneticPr fontId="1"/>
  </si>
  <si>
    <t>定量可能とする濃度範囲を定めてください。
(練習問題２と同じ条件にしてください）</t>
    <rPh sb="0" eb="2">
      <t>テイリョウ</t>
    </rPh>
    <rPh sb="2" eb="4">
      <t>カノウ</t>
    </rPh>
    <rPh sb="7" eb="9">
      <t>ノウド</t>
    </rPh>
    <rPh sb="9" eb="11">
      <t>ハンイ</t>
    </rPh>
    <rPh sb="12" eb="13">
      <t>サダ</t>
    </rPh>
    <rPh sb="22" eb="24">
      <t>レンシュウ</t>
    </rPh>
    <rPh sb="24" eb="26">
      <t>モンダイ</t>
    </rPh>
    <rPh sb="28" eb="29">
      <t>オナ</t>
    </rPh>
    <rPh sb="30" eb="32">
      <t>ジョウケン</t>
    </rPh>
    <phoneticPr fontId="1"/>
  </si>
  <si>
    <t xml:space="preserve">定量可能とする濃度範囲を定めてください。
</t>
    <rPh sb="0" eb="2">
      <t>テイリョウ</t>
    </rPh>
    <rPh sb="2" eb="4">
      <t>カノウ</t>
    </rPh>
    <rPh sb="7" eb="9">
      <t>ノウド</t>
    </rPh>
    <rPh sb="9" eb="11">
      <t>ハンイ</t>
    </rPh>
    <rPh sb="12" eb="13">
      <t>サダ</t>
    </rPh>
    <phoneticPr fontId="1"/>
  </si>
  <si>
    <t>未知試料１１）</t>
    <rPh sb="0" eb="2">
      <t>ミチ</t>
    </rPh>
    <rPh sb="2" eb="4">
      <t>シリョウ</t>
    </rPh>
    <phoneticPr fontId="1"/>
  </si>
  <si>
    <t>未知試料１２）</t>
    <rPh sb="0" eb="2">
      <t>ミチ</t>
    </rPh>
    <rPh sb="2" eb="4">
      <t>シリョウ</t>
    </rPh>
    <phoneticPr fontId="1"/>
  </si>
  <si>
    <t>未知試料の
信号強度</t>
    <rPh sb="0" eb="2">
      <t>ミチ</t>
    </rPh>
    <rPh sb="2" eb="4">
      <t>シリョウ</t>
    </rPh>
    <rPh sb="6" eb="8">
      <t>シンゴウ</t>
    </rPh>
    <rPh sb="8" eb="10">
      <t>キョウド</t>
    </rPh>
    <phoneticPr fontId="1"/>
  </si>
  <si>
    <t>練習問題４）のデータセットと誤差計算</t>
    <rPh sb="0" eb="2">
      <t>レンシュウ</t>
    </rPh>
    <rPh sb="2" eb="4">
      <t>モンダイ</t>
    </rPh>
    <rPh sb="14" eb="16">
      <t>ゴサ</t>
    </rPh>
    <rPh sb="16" eb="18">
      <t>ケイサン</t>
    </rPh>
    <phoneticPr fontId="1"/>
  </si>
  <si>
    <t>変動係数
（誤差%）</t>
    <rPh sb="0" eb="2">
      <t>ヘンドウ</t>
    </rPh>
    <rPh sb="2" eb="4">
      <t>ケイスウ</t>
    </rPh>
    <rPh sb="6" eb="8">
      <t>ゴサ</t>
    </rPh>
    <phoneticPr fontId="1"/>
  </si>
  <si>
    <t>検量線のプロット（回帰式も）を置いてください。</t>
    <rPh sb="0" eb="3">
      <t>ケンリョウセン</t>
    </rPh>
    <rPh sb="9" eb="11">
      <t>カイキ</t>
    </rPh>
    <rPh sb="11" eb="12">
      <t>シキ</t>
    </rPh>
    <rPh sb="15" eb="16">
      <t>オ</t>
    </rPh>
    <phoneticPr fontId="1"/>
  </si>
  <si>
    <t>複数の濃度範囲で検量線を作る場合は、検量線のプロットを追加してください。</t>
    <rPh sb="0" eb="2">
      <t>フクスウ</t>
    </rPh>
    <rPh sb="3" eb="5">
      <t>ノウド</t>
    </rPh>
    <rPh sb="5" eb="7">
      <t>ハンイ</t>
    </rPh>
    <rPh sb="8" eb="11">
      <t>ケンリョウセン</t>
    </rPh>
    <rPh sb="12" eb="13">
      <t>ツク</t>
    </rPh>
    <rPh sb="14" eb="16">
      <t>バアイ</t>
    </rPh>
    <rPh sb="18" eb="21">
      <t>ケンリョウセン</t>
    </rPh>
    <rPh sb="27" eb="29">
      <t>ツイカ</t>
    </rPh>
    <phoneticPr fontId="1"/>
  </si>
  <si>
    <t>変動係数=
σ/ave</t>
    <rPh sb="0" eb="2">
      <t>ヘンドウ</t>
    </rPh>
    <rPh sb="2" eb="4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</si>
</sst>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Century"/>
      <family val="1"/>
    </font>
    <font>
      <sz val="9"/>
      <color theme="1"/>
      <name val="游ゴシック"/>
      <family val="2"/>
      <charset val="128"/>
      <scheme val="minor"/>
    </font>
    <font>
      <sz val="12"/>
      <color theme="1"/>
      <name val="平成明朝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 readingOrder="1"/>
    </xf>
    <xf numFmtId="0" fontId="0" fillId="0" borderId="0" xfId="0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4" fillId="0" borderId="0" xfId="0" applyFont="1" applyBorder="1" applyAlignment="1">
      <alignment horizontal="justify" vertical="center"/>
    </xf>
    <xf numFmtId="0" fontId="3" fillId="0" borderId="6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2" borderId="0" xfId="0" applyFont="1" applyFill="1" applyBorder="1">
      <alignment vertical="center"/>
    </xf>
    <xf numFmtId="0" fontId="9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2" fontId="9" fillId="0" borderId="0" xfId="0" applyNumberFormat="1" applyFont="1" applyBorder="1">
      <alignment vertical="center"/>
    </xf>
    <xf numFmtId="2" fontId="9" fillId="2" borderId="0" xfId="0" applyNumberFormat="1" applyFont="1" applyFill="1" applyBorder="1">
      <alignment vertical="center"/>
    </xf>
    <xf numFmtId="2" fontId="9" fillId="0" borderId="7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3" fillId="0" borderId="7" xfId="0" applyNumberFormat="1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2" borderId="0" xfId="0" applyFont="1" applyFill="1" applyBorder="1">
      <alignment vertical="center"/>
    </xf>
    <xf numFmtId="0" fontId="7" fillId="0" borderId="7" xfId="0" applyFont="1" applyBorder="1">
      <alignment vertical="center"/>
    </xf>
    <xf numFmtId="0" fontId="6" fillId="0" borderId="7" xfId="0" applyFont="1" applyBorder="1">
      <alignment vertical="center"/>
    </xf>
    <xf numFmtId="1" fontId="3" fillId="0" borderId="0" xfId="0" applyNumberFormat="1" applyFont="1" applyBorder="1">
      <alignment vertical="center"/>
    </xf>
    <xf numFmtId="1" fontId="3" fillId="0" borderId="7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2" fontId="7" fillId="0" borderId="0" xfId="0" applyNumberFormat="1" applyFont="1" applyBorder="1">
      <alignment vertical="center"/>
    </xf>
    <xf numFmtId="2" fontId="7" fillId="2" borderId="0" xfId="0" applyNumberFormat="1" applyFont="1" applyFill="1" applyBorder="1">
      <alignment vertical="center"/>
    </xf>
    <xf numFmtId="2" fontId="7" fillId="0" borderId="7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3" borderId="9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10" fillId="3" borderId="8" xfId="0" applyFont="1" applyFill="1" applyBorder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3" borderId="4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zoomScale="70" zoomScaleNormal="70" workbookViewId="0">
      <selection activeCell="AN5" sqref="AN5"/>
    </sheetView>
  </sheetViews>
  <sheetFormatPr defaultColWidth="9" defaultRowHeight="15"/>
  <cols>
    <col min="1" max="1" width="39.33203125" style="1" customWidth="1"/>
    <col min="2" max="2" width="11.58203125" style="1" customWidth="1"/>
    <col min="3" max="3" width="12.5" style="1" customWidth="1"/>
    <col min="4" max="4" width="23.58203125" style="1" customWidth="1"/>
    <col min="5" max="5" width="1.33203125" style="1" customWidth="1"/>
    <col min="6" max="15" width="3.9140625" style="1" customWidth="1"/>
    <col min="16" max="16" width="7.5" style="1" customWidth="1"/>
    <col min="17" max="17" width="9.4140625" style="1" customWidth="1"/>
    <col min="18" max="18" width="3.25" style="1" hidden="1" customWidth="1"/>
    <col min="19" max="19" width="10" style="1" hidden="1" customWidth="1"/>
    <col min="20" max="29" width="4.75" style="26" customWidth="1"/>
    <col min="30" max="30" width="10" style="26" hidden="1" customWidth="1"/>
    <col min="31" max="32" width="6.33203125" style="26" customWidth="1"/>
    <col min="33" max="33" width="10" style="1" customWidth="1"/>
    <col min="34" max="34" width="10" style="4" customWidth="1"/>
    <col min="35" max="35" width="21.1640625" style="1" customWidth="1"/>
    <col min="36" max="37" width="9" style="1"/>
    <col min="38" max="38" width="41.6640625" style="1" customWidth="1"/>
    <col min="39" max="16384" width="9" style="1"/>
  </cols>
  <sheetData>
    <row r="1" spans="1:38" ht="15.5" thickBot="1"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38" ht="40.5" customHeight="1">
      <c r="A2" s="13" t="s">
        <v>48</v>
      </c>
      <c r="B2" s="14"/>
      <c r="C2" s="7"/>
      <c r="D2" s="7" t="s">
        <v>20</v>
      </c>
      <c r="E2" s="7"/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6">
        <v>8</v>
      </c>
      <c r="N2" s="6">
        <v>9</v>
      </c>
      <c r="O2" s="6">
        <v>10</v>
      </c>
      <c r="P2" s="7" t="s">
        <v>2</v>
      </c>
      <c r="Q2" s="7" t="s">
        <v>3</v>
      </c>
      <c r="R2" s="6"/>
      <c r="S2" s="6"/>
      <c r="T2" s="27" t="s">
        <v>15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8" t="s">
        <v>16</v>
      </c>
      <c r="AF2" s="28" t="s">
        <v>17</v>
      </c>
      <c r="AG2" s="7" t="s">
        <v>72</v>
      </c>
      <c r="AH2" s="40" t="s">
        <v>69</v>
      </c>
      <c r="AI2" s="54" t="s">
        <v>57</v>
      </c>
      <c r="AJ2" s="55"/>
      <c r="AK2" s="55"/>
      <c r="AL2" s="56"/>
    </row>
    <row r="3" spans="1:38" ht="18" customHeight="1">
      <c r="A3" s="15"/>
      <c r="B3" s="10"/>
      <c r="C3" s="10" t="s">
        <v>50</v>
      </c>
      <c r="D3" s="10" t="s">
        <v>18</v>
      </c>
      <c r="E3" s="10"/>
      <c r="F3" s="53" t="s">
        <v>21</v>
      </c>
      <c r="G3" s="53"/>
      <c r="H3" s="53"/>
      <c r="I3" s="53"/>
      <c r="J3" s="53"/>
      <c r="K3" s="53"/>
      <c r="L3" s="53"/>
      <c r="M3" s="53"/>
      <c r="N3" s="53"/>
      <c r="O3" s="53"/>
      <c r="P3" s="10" t="s">
        <v>4</v>
      </c>
      <c r="Q3" s="10" t="s">
        <v>0</v>
      </c>
      <c r="R3" s="10" t="s">
        <v>1</v>
      </c>
      <c r="S3" s="10"/>
      <c r="T3" s="29" t="s">
        <v>5</v>
      </c>
      <c r="U3" s="29" t="s">
        <v>6</v>
      </c>
      <c r="V3" s="29" t="s">
        <v>7</v>
      </c>
      <c r="W3" s="29" t="s">
        <v>8</v>
      </c>
      <c r="X3" s="29" t="s">
        <v>9</v>
      </c>
      <c r="Y3" s="29" t="s">
        <v>10</v>
      </c>
      <c r="Z3" s="29" t="s">
        <v>11</v>
      </c>
      <c r="AA3" s="29" t="s">
        <v>12</v>
      </c>
      <c r="AB3" s="29" t="s">
        <v>13</v>
      </c>
      <c r="AC3" s="29" t="s">
        <v>14</v>
      </c>
      <c r="AD3" s="29"/>
      <c r="AE3" s="29"/>
      <c r="AF3" s="29"/>
      <c r="AG3" s="10"/>
      <c r="AH3" s="41"/>
      <c r="AI3" s="57"/>
      <c r="AJ3" s="58"/>
      <c r="AK3" s="58"/>
      <c r="AL3" s="59"/>
    </row>
    <row r="4" spans="1:38" ht="21" customHeight="1">
      <c r="A4" s="15"/>
      <c r="B4" s="10" t="s">
        <v>32</v>
      </c>
      <c r="C4" s="10">
        <f>P4</f>
        <v>0</v>
      </c>
      <c r="D4" s="10">
        <v>0</v>
      </c>
      <c r="E4" s="10"/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f t="shared" ref="P4:P9" si="0">AVERAGE(F4:O4)</f>
        <v>0</v>
      </c>
      <c r="Q4" s="37">
        <f t="shared" ref="Q4:Q9" si="1">STDEV(F4:O4)</f>
        <v>0</v>
      </c>
      <c r="R4" s="10">
        <f t="shared" ref="R4:R9" si="2">Q4*10</f>
        <v>0</v>
      </c>
      <c r="S4" s="10"/>
      <c r="T4" s="29">
        <f t="shared" ref="T4:T9" si="3">(F4-$P4)^2</f>
        <v>0</v>
      </c>
      <c r="U4" s="29">
        <f t="shared" ref="U4:U9" si="4">(G4-$P4)^2</f>
        <v>0</v>
      </c>
      <c r="V4" s="29">
        <f t="shared" ref="V4:V9" si="5">(H4-$P4)^2</f>
        <v>0</v>
      </c>
      <c r="W4" s="29">
        <f t="shared" ref="W4:W9" si="6">(I4-$P4)^2</f>
        <v>0</v>
      </c>
      <c r="X4" s="29">
        <f t="shared" ref="X4:X9" si="7">(J4-$P4)^2</f>
        <v>0</v>
      </c>
      <c r="Y4" s="29">
        <f t="shared" ref="Y4:Y9" si="8">(K4-$P4)^2</f>
        <v>0</v>
      </c>
      <c r="Z4" s="29">
        <f t="shared" ref="Z4:Z9" si="9">(L4-$P4)^2</f>
        <v>0</v>
      </c>
      <c r="AA4" s="29">
        <f t="shared" ref="AA4:AA9" si="10">(M4-$P4)^2</f>
        <v>0</v>
      </c>
      <c r="AB4" s="29">
        <f t="shared" ref="AB4:AB9" si="11">(N4-$P4)^2</f>
        <v>0</v>
      </c>
      <c r="AC4" s="29">
        <f t="shared" ref="AC4:AC9" si="12">(O4-$P4)^2</f>
        <v>0</v>
      </c>
      <c r="AD4" s="29"/>
      <c r="AE4" s="34">
        <f t="shared" ref="AE4:AE9" si="13">SUM(T4:AC4)/($O$2-1)</f>
        <v>0</v>
      </c>
      <c r="AF4" s="34">
        <f t="shared" ref="AF4:AF9" si="14">AE4^0.5</f>
        <v>0</v>
      </c>
      <c r="AG4" s="10" t="e">
        <f t="shared" ref="AG4:AG9" si="15">AF4/P4</f>
        <v>#DIV/0!</v>
      </c>
      <c r="AH4" s="41" t="e">
        <f t="shared" ref="AH4:AH9" si="16">AG4*100</f>
        <v>#DIV/0!</v>
      </c>
      <c r="AI4" s="57" t="s">
        <v>58</v>
      </c>
      <c r="AJ4" s="58"/>
      <c r="AK4" s="58"/>
      <c r="AL4" s="59"/>
    </row>
    <row r="5" spans="1:38" ht="15" customHeight="1">
      <c r="A5" s="15"/>
      <c r="B5" s="10" t="s">
        <v>33</v>
      </c>
      <c r="C5" s="10">
        <f t="shared" ref="C5:C15" si="17">P5</f>
        <v>0</v>
      </c>
      <c r="D5" s="10">
        <v>0.1</v>
      </c>
      <c r="E5" s="10"/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f t="shared" si="0"/>
        <v>0</v>
      </c>
      <c r="Q5" s="37">
        <f t="shared" si="1"/>
        <v>0</v>
      </c>
      <c r="R5" s="10">
        <f t="shared" si="2"/>
        <v>0</v>
      </c>
      <c r="S5" s="10"/>
      <c r="T5" s="29">
        <f t="shared" si="3"/>
        <v>0</v>
      </c>
      <c r="U5" s="29">
        <f t="shared" si="4"/>
        <v>0</v>
      </c>
      <c r="V5" s="29">
        <f t="shared" si="5"/>
        <v>0</v>
      </c>
      <c r="W5" s="29">
        <f t="shared" si="6"/>
        <v>0</v>
      </c>
      <c r="X5" s="29">
        <f t="shared" si="7"/>
        <v>0</v>
      </c>
      <c r="Y5" s="29">
        <f t="shared" si="8"/>
        <v>0</v>
      </c>
      <c r="Z5" s="29">
        <f t="shared" si="9"/>
        <v>0</v>
      </c>
      <c r="AA5" s="29">
        <f t="shared" si="10"/>
        <v>0</v>
      </c>
      <c r="AB5" s="29">
        <f t="shared" si="11"/>
        <v>0</v>
      </c>
      <c r="AC5" s="29">
        <f t="shared" si="12"/>
        <v>0</v>
      </c>
      <c r="AD5" s="29"/>
      <c r="AE5" s="34">
        <f t="shared" si="13"/>
        <v>0</v>
      </c>
      <c r="AF5" s="34">
        <f t="shared" si="14"/>
        <v>0</v>
      </c>
      <c r="AG5" s="10" t="e">
        <f t="shared" si="15"/>
        <v>#DIV/0!</v>
      </c>
      <c r="AH5" s="41" t="e">
        <f t="shared" si="16"/>
        <v>#DIV/0!</v>
      </c>
      <c r="AI5" s="57"/>
      <c r="AJ5" s="58"/>
      <c r="AK5" s="58"/>
      <c r="AL5" s="59"/>
    </row>
    <row r="6" spans="1:38">
      <c r="A6" s="15"/>
      <c r="B6" s="10" t="s">
        <v>34</v>
      </c>
      <c r="C6" s="10">
        <f t="shared" si="17"/>
        <v>9.5</v>
      </c>
      <c r="D6" s="10">
        <v>0.2</v>
      </c>
      <c r="E6" s="10"/>
      <c r="F6" s="10">
        <v>9</v>
      </c>
      <c r="G6" s="10">
        <v>7</v>
      </c>
      <c r="H6" s="10">
        <v>10</v>
      </c>
      <c r="I6" s="10">
        <v>10</v>
      </c>
      <c r="J6" s="10">
        <v>11</v>
      </c>
      <c r="K6" s="10">
        <v>11</v>
      </c>
      <c r="L6" s="10">
        <v>10</v>
      </c>
      <c r="M6" s="10">
        <v>8</v>
      </c>
      <c r="N6" s="10">
        <v>9</v>
      </c>
      <c r="O6" s="10">
        <v>10</v>
      </c>
      <c r="P6" s="10">
        <f t="shared" si="0"/>
        <v>9.5</v>
      </c>
      <c r="Q6" s="37">
        <f t="shared" si="1"/>
        <v>1.2692955176439846</v>
      </c>
      <c r="R6" s="10">
        <f t="shared" si="2"/>
        <v>12.692955176439845</v>
      </c>
      <c r="S6" s="10"/>
      <c r="T6" s="29">
        <f t="shared" si="3"/>
        <v>0.25</v>
      </c>
      <c r="U6" s="29">
        <f t="shared" si="4"/>
        <v>6.25</v>
      </c>
      <c r="V6" s="29">
        <f t="shared" si="5"/>
        <v>0.25</v>
      </c>
      <c r="W6" s="29">
        <f t="shared" si="6"/>
        <v>0.25</v>
      </c>
      <c r="X6" s="29">
        <f t="shared" si="7"/>
        <v>2.25</v>
      </c>
      <c r="Y6" s="29">
        <f t="shared" si="8"/>
        <v>2.25</v>
      </c>
      <c r="Z6" s="29">
        <f t="shared" si="9"/>
        <v>0.25</v>
      </c>
      <c r="AA6" s="29">
        <f t="shared" si="10"/>
        <v>2.25</v>
      </c>
      <c r="AB6" s="29">
        <f t="shared" si="11"/>
        <v>0.25</v>
      </c>
      <c r="AC6" s="29">
        <f t="shared" si="12"/>
        <v>0.25</v>
      </c>
      <c r="AD6" s="29"/>
      <c r="AE6" s="34">
        <f t="shared" si="13"/>
        <v>1.6111111111111112</v>
      </c>
      <c r="AF6" s="34">
        <f t="shared" si="14"/>
        <v>1.2692955176439846</v>
      </c>
      <c r="AG6" s="10">
        <f t="shared" si="15"/>
        <v>0.13361005448884047</v>
      </c>
      <c r="AH6" s="49">
        <f t="shared" si="16"/>
        <v>13.361005448884047</v>
      </c>
      <c r="AI6" s="57"/>
      <c r="AJ6" s="58"/>
      <c r="AK6" s="58"/>
      <c r="AL6" s="59"/>
    </row>
    <row r="7" spans="1:38">
      <c r="A7" s="15"/>
      <c r="B7" s="10" t="s">
        <v>35</v>
      </c>
      <c r="C7" s="10">
        <f t="shared" si="17"/>
        <v>11.9</v>
      </c>
      <c r="D7" s="10">
        <v>0.5</v>
      </c>
      <c r="E7" s="10"/>
      <c r="F7" s="10">
        <v>12</v>
      </c>
      <c r="G7" s="10">
        <v>11</v>
      </c>
      <c r="H7" s="10">
        <v>11</v>
      </c>
      <c r="I7" s="10">
        <v>12</v>
      </c>
      <c r="J7" s="10">
        <v>12</v>
      </c>
      <c r="K7" s="10">
        <v>13</v>
      </c>
      <c r="L7" s="10">
        <v>12</v>
      </c>
      <c r="M7" s="10">
        <v>12</v>
      </c>
      <c r="N7" s="10">
        <v>11</v>
      </c>
      <c r="O7" s="10">
        <v>13</v>
      </c>
      <c r="P7" s="10">
        <f t="shared" si="0"/>
        <v>11.9</v>
      </c>
      <c r="Q7" s="37">
        <f t="shared" si="1"/>
        <v>0.73786478737262184</v>
      </c>
      <c r="R7" s="10">
        <f t="shared" si="2"/>
        <v>7.3786478737262184</v>
      </c>
      <c r="S7" s="10"/>
      <c r="T7" s="29">
        <f t="shared" si="3"/>
        <v>9.9999999999999291E-3</v>
      </c>
      <c r="U7" s="29">
        <f t="shared" si="4"/>
        <v>0.81000000000000061</v>
      </c>
      <c r="V7" s="29">
        <f t="shared" si="5"/>
        <v>0.81000000000000061</v>
      </c>
      <c r="W7" s="29">
        <f t="shared" si="6"/>
        <v>9.9999999999999291E-3</v>
      </c>
      <c r="X7" s="29">
        <f t="shared" si="7"/>
        <v>9.9999999999999291E-3</v>
      </c>
      <c r="Y7" s="29">
        <f t="shared" si="8"/>
        <v>1.2099999999999993</v>
      </c>
      <c r="Z7" s="29">
        <f t="shared" si="9"/>
        <v>9.9999999999999291E-3</v>
      </c>
      <c r="AA7" s="29">
        <f t="shared" si="10"/>
        <v>9.9999999999999291E-3</v>
      </c>
      <c r="AB7" s="29">
        <f t="shared" si="11"/>
        <v>0.81000000000000061</v>
      </c>
      <c r="AC7" s="29">
        <f t="shared" si="12"/>
        <v>1.2099999999999993</v>
      </c>
      <c r="AD7" s="29"/>
      <c r="AE7" s="34">
        <f t="shared" si="13"/>
        <v>0.5444444444444444</v>
      </c>
      <c r="AF7" s="34">
        <f t="shared" si="14"/>
        <v>0.73786478737262184</v>
      </c>
      <c r="AG7" s="10">
        <f t="shared" si="15"/>
        <v>6.2005444317027043E-2</v>
      </c>
      <c r="AH7" s="49">
        <f t="shared" si="16"/>
        <v>6.2005444317027045</v>
      </c>
      <c r="AI7" s="57" t="s">
        <v>59</v>
      </c>
      <c r="AJ7" s="58"/>
      <c r="AK7" s="58"/>
      <c r="AL7" s="59"/>
    </row>
    <row r="8" spans="1:38">
      <c r="A8" s="16"/>
      <c r="B8" s="10" t="s">
        <v>36</v>
      </c>
      <c r="C8" s="10">
        <f t="shared" si="17"/>
        <v>20</v>
      </c>
      <c r="D8" s="10">
        <v>1</v>
      </c>
      <c r="E8" s="10"/>
      <c r="F8" s="10">
        <v>20</v>
      </c>
      <c r="G8" s="10">
        <v>21</v>
      </c>
      <c r="H8" s="10">
        <v>20</v>
      </c>
      <c r="I8" s="10">
        <v>19</v>
      </c>
      <c r="J8" s="10">
        <v>20</v>
      </c>
      <c r="K8" s="10">
        <v>18</v>
      </c>
      <c r="L8" s="10">
        <v>21</v>
      </c>
      <c r="M8" s="10">
        <v>20</v>
      </c>
      <c r="N8" s="10">
        <v>19</v>
      </c>
      <c r="O8" s="10">
        <v>22</v>
      </c>
      <c r="P8" s="10">
        <f t="shared" si="0"/>
        <v>20</v>
      </c>
      <c r="Q8" s="37">
        <f t="shared" si="1"/>
        <v>1.1547005383792515</v>
      </c>
      <c r="R8" s="10">
        <f t="shared" si="2"/>
        <v>11.547005383792515</v>
      </c>
      <c r="S8" s="10"/>
      <c r="T8" s="29">
        <f t="shared" si="3"/>
        <v>0</v>
      </c>
      <c r="U8" s="29">
        <f t="shared" si="4"/>
        <v>1</v>
      </c>
      <c r="V8" s="29">
        <f t="shared" si="5"/>
        <v>0</v>
      </c>
      <c r="W8" s="29">
        <f t="shared" si="6"/>
        <v>1</v>
      </c>
      <c r="X8" s="29">
        <f t="shared" si="7"/>
        <v>0</v>
      </c>
      <c r="Y8" s="29">
        <f t="shared" si="8"/>
        <v>4</v>
      </c>
      <c r="Z8" s="29">
        <f t="shared" si="9"/>
        <v>1</v>
      </c>
      <c r="AA8" s="29">
        <f t="shared" si="10"/>
        <v>0</v>
      </c>
      <c r="AB8" s="29">
        <f t="shared" si="11"/>
        <v>1</v>
      </c>
      <c r="AC8" s="29">
        <f t="shared" si="12"/>
        <v>4</v>
      </c>
      <c r="AD8" s="29"/>
      <c r="AE8" s="34">
        <f t="shared" si="13"/>
        <v>1.3333333333333333</v>
      </c>
      <c r="AF8" s="34">
        <f t="shared" si="14"/>
        <v>1.1547005383792515</v>
      </c>
      <c r="AG8" s="10">
        <f t="shared" si="15"/>
        <v>5.7735026918962574E-2</v>
      </c>
      <c r="AH8" s="49">
        <f t="shared" si="16"/>
        <v>5.7735026918962573</v>
      </c>
      <c r="AI8" s="57"/>
      <c r="AJ8" s="58"/>
      <c r="AK8" s="58"/>
      <c r="AL8" s="59"/>
    </row>
    <row r="9" spans="1:38" ht="18">
      <c r="A9" s="15"/>
      <c r="B9" s="10" t="s">
        <v>37</v>
      </c>
      <c r="C9" s="10">
        <f t="shared" si="17"/>
        <v>150</v>
      </c>
      <c r="D9" s="10">
        <v>5</v>
      </c>
      <c r="E9" s="10"/>
      <c r="F9" s="10">
        <v>152</v>
      </c>
      <c r="G9" s="10">
        <v>151</v>
      </c>
      <c r="H9" s="10">
        <v>155</v>
      </c>
      <c r="I9" s="10">
        <v>152</v>
      </c>
      <c r="J9" s="10">
        <v>142</v>
      </c>
      <c r="K9" s="10">
        <v>156</v>
      </c>
      <c r="L9" s="10">
        <v>146</v>
      </c>
      <c r="M9" s="10">
        <v>160</v>
      </c>
      <c r="N9" s="10">
        <v>144</v>
      </c>
      <c r="O9" s="10">
        <v>142</v>
      </c>
      <c r="P9" s="10">
        <f t="shared" si="0"/>
        <v>150</v>
      </c>
      <c r="Q9" s="37">
        <f t="shared" si="1"/>
        <v>6.2360956446232354</v>
      </c>
      <c r="R9" s="10">
        <f t="shared" si="2"/>
        <v>62.36095644623235</v>
      </c>
      <c r="S9" s="17"/>
      <c r="T9" s="29">
        <f t="shared" si="3"/>
        <v>4</v>
      </c>
      <c r="U9" s="29">
        <f t="shared" si="4"/>
        <v>1</v>
      </c>
      <c r="V9" s="29">
        <f t="shared" si="5"/>
        <v>25</v>
      </c>
      <c r="W9" s="29">
        <f t="shared" si="6"/>
        <v>4</v>
      </c>
      <c r="X9" s="29">
        <f t="shared" si="7"/>
        <v>64</v>
      </c>
      <c r="Y9" s="29">
        <f t="shared" si="8"/>
        <v>36</v>
      </c>
      <c r="Z9" s="29">
        <f t="shared" si="9"/>
        <v>16</v>
      </c>
      <c r="AA9" s="29">
        <f t="shared" si="10"/>
        <v>100</v>
      </c>
      <c r="AB9" s="29">
        <f t="shared" si="11"/>
        <v>36</v>
      </c>
      <c r="AC9" s="29">
        <f t="shared" si="12"/>
        <v>64</v>
      </c>
      <c r="AD9" s="29"/>
      <c r="AE9" s="34">
        <f t="shared" si="13"/>
        <v>38.888888888888886</v>
      </c>
      <c r="AF9" s="34">
        <f t="shared" si="14"/>
        <v>6.2360956446232354</v>
      </c>
      <c r="AG9" s="10">
        <f t="shared" si="15"/>
        <v>4.1573970964154904E-2</v>
      </c>
      <c r="AH9" s="49">
        <f t="shared" si="16"/>
        <v>4.1573970964154903</v>
      </c>
      <c r="AI9" s="57"/>
      <c r="AJ9" s="58"/>
      <c r="AK9" s="58"/>
      <c r="AL9" s="59"/>
    </row>
    <row r="10" spans="1:38" s="2" customFormat="1" ht="21.5" customHeight="1">
      <c r="A10" s="18" t="s">
        <v>19</v>
      </c>
      <c r="B10" s="19" t="s">
        <v>38</v>
      </c>
      <c r="C10" s="19">
        <f>P10</f>
        <v>294.60000000000002</v>
      </c>
      <c r="D10" s="19">
        <v>10</v>
      </c>
      <c r="E10" s="19"/>
      <c r="F10" s="19">
        <v>282</v>
      </c>
      <c r="G10" s="19">
        <v>312</v>
      </c>
      <c r="H10" s="19">
        <v>278</v>
      </c>
      <c r="I10" s="19">
        <v>286</v>
      </c>
      <c r="J10" s="19">
        <v>275</v>
      </c>
      <c r="K10" s="19">
        <v>277</v>
      </c>
      <c r="L10" s="19">
        <v>311</v>
      </c>
      <c r="M10" s="19">
        <v>319</v>
      </c>
      <c r="N10" s="19">
        <v>281</v>
      </c>
      <c r="O10" s="19">
        <v>325</v>
      </c>
      <c r="P10" s="19">
        <f>AVERAGE(F10:O10)</f>
        <v>294.60000000000002</v>
      </c>
      <c r="Q10" s="38">
        <f t="shared" ref="Q10" si="18">STDEV(F10:O10)</f>
        <v>19.659320661937656</v>
      </c>
      <c r="R10" s="19">
        <f t="shared" ref="R10" si="19">Q10*10</f>
        <v>196.59320661937656</v>
      </c>
      <c r="S10" s="20"/>
      <c r="T10" s="30">
        <f t="shared" ref="T10" si="20">(F10-$P10)^2</f>
        <v>158.76000000000056</v>
      </c>
      <c r="U10" s="30">
        <f t="shared" ref="U10" si="21">(G10-$P10)^2</f>
        <v>302.7599999999992</v>
      </c>
      <c r="V10" s="30">
        <f t="shared" ref="V10" si="22">(H10-$P10)^2</f>
        <v>275.56000000000074</v>
      </c>
      <c r="W10" s="30">
        <f t="shared" ref="W10" si="23">(I10-$P10)^2</f>
        <v>73.960000000000392</v>
      </c>
      <c r="X10" s="30">
        <f t="shared" ref="X10" si="24">(J10-$P10)^2</f>
        <v>384.16000000000088</v>
      </c>
      <c r="Y10" s="30">
        <f t="shared" ref="Y10" si="25">(K10-$P10)^2</f>
        <v>309.76000000000079</v>
      </c>
      <c r="Z10" s="30">
        <f t="shared" ref="Z10" si="26">(L10-$P10)^2</f>
        <v>268.95999999999924</v>
      </c>
      <c r="AA10" s="30">
        <f t="shared" ref="AA10" si="27">(M10-$P10)^2</f>
        <v>595.35999999999888</v>
      </c>
      <c r="AB10" s="30">
        <f t="shared" ref="AB10" si="28">(N10-$P10)^2</f>
        <v>184.9600000000006</v>
      </c>
      <c r="AC10" s="30">
        <f t="shared" ref="AC10" si="29">(O10-$P10)^2</f>
        <v>924.1599999999986</v>
      </c>
      <c r="AD10" s="30"/>
      <c r="AE10" s="35">
        <f t="shared" ref="AE10" si="30">SUM(T10:AC10)/($O$2-1)</f>
        <v>386.48888888888882</v>
      </c>
      <c r="AF10" s="35">
        <f t="shared" ref="AF10" si="31">AE10^0.5</f>
        <v>19.659320661937656</v>
      </c>
      <c r="AG10" s="19">
        <f t="shared" ref="AG10" si="32">AF10/P10</f>
        <v>6.6732249361634938E-2</v>
      </c>
      <c r="AH10" s="50">
        <f t="shared" ref="AH10" si="33">AG10*100</f>
        <v>6.6732249361634937</v>
      </c>
      <c r="AI10" s="57" t="s">
        <v>60</v>
      </c>
      <c r="AJ10" s="58"/>
      <c r="AK10" s="58"/>
      <c r="AL10" s="59"/>
    </row>
    <row r="11" spans="1:38" ht="18">
      <c r="A11" s="15"/>
      <c r="B11" s="10" t="s">
        <v>39</v>
      </c>
      <c r="C11" s="10">
        <f t="shared" si="17"/>
        <v>1499.5</v>
      </c>
      <c r="D11" s="10">
        <v>50</v>
      </c>
      <c r="E11" s="10"/>
      <c r="F11" s="10">
        <v>1410</v>
      </c>
      <c r="G11" s="10">
        <v>1610</v>
      </c>
      <c r="H11" s="10">
        <v>1550</v>
      </c>
      <c r="I11" s="10">
        <v>1470</v>
      </c>
      <c r="J11" s="10">
        <v>1630</v>
      </c>
      <c r="K11" s="10">
        <v>1360</v>
      </c>
      <c r="L11" s="10">
        <v>1530</v>
      </c>
      <c r="M11" s="10">
        <v>1521</v>
      </c>
      <c r="N11" s="10">
        <v>1449</v>
      </c>
      <c r="O11" s="10">
        <v>1465</v>
      </c>
      <c r="P11" s="10">
        <f t="shared" ref="P11:P15" si="34">AVERAGE(F11:O11)</f>
        <v>1499.5</v>
      </c>
      <c r="Q11" s="37">
        <f t="shared" ref="Q11:Q15" si="35">STDEV(F11:O11)</f>
        <v>85.15639207429534</v>
      </c>
      <c r="R11" s="10">
        <f t="shared" ref="R11:R15" si="36">Q11*10</f>
        <v>851.56392074295343</v>
      </c>
      <c r="S11" s="17"/>
      <c r="T11" s="29">
        <f t="shared" ref="T11:T15" si="37">(F11-$P11)^2</f>
        <v>8010.25</v>
      </c>
      <c r="U11" s="29">
        <f t="shared" ref="U11:U15" si="38">(G11-$P11)^2</f>
        <v>12210.25</v>
      </c>
      <c r="V11" s="29">
        <f t="shared" ref="V11:V15" si="39">(H11-$P11)^2</f>
        <v>2550.25</v>
      </c>
      <c r="W11" s="29">
        <f t="shared" ref="W11:W15" si="40">(I11-$P11)^2</f>
        <v>870.25</v>
      </c>
      <c r="X11" s="29">
        <f t="shared" ref="X11:X15" si="41">(J11-$P11)^2</f>
        <v>17030.25</v>
      </c>
      <c r="Y11" s="29">
        <f t="shared" ref="Y11:Y15" si="42">(K11-$P11)^2</f>
        <v>19460.25</v>
      </c>
      <c r="Z11" s="29">
        <f t="shared" ref="Z11:Z15" si="43">(L11-$P11)^2</f>
        <v>930.25</v>
      </c>
      <c r="AA11" s="29">
        <f t="shared" ref="AA11:AA15" si="44">(M11-$P11)^2</f>
        <v>462.25</v>
      </c>
      <c r="AB11" s="29">
        <f t="shared" ref="AB11:AB15" si="45">(N11-$P11)^2</f>
        <v>2550.25</v>
      </c>
      <c r="AC11" s="29">
        <f t="shared" ref="AC11:AC15" si="46">(O11-$P11)^2</f>
        <v>1190.25</v>
      </c>
      <c r="AD11" s="29"/>
      <c r="AE11" s="34">
        <f t="shared" ref="AE11:AE15" si="47">SUM(T11:AC11)/($O$2-1)</f>
        <v>7251.6111111111113</v>
      </c>
      <c r="AF11" s="34">
        <f t="shared" ref="AF11:AF15" si="48">AE11^0.5</f>
        <v>85.15639207429534</v>
      </c>
      <c r="AG11" s="10">
        <f t="shared" ref="AG11:AG15" si="49">AF11/P11</f>
        <v>5.6789858002197623E-2</v>
      </c>
      <c r="AH11" s="49">
        <f t="shared" ref="AH11:AH15" si="50">AG11*100</f>
        <v>5.6789858002197624</v>
      </c>
      <c r="AI11" s="63" t="s">
        <v>61</v>
      </c>
      <c r="AJ11" s="64"/>
      <c r="AK11" s="64"/>
      <c r="AL11" s="65"/>
    </row>
    <row r="12" spans="1:38" ht="18">
      <c r="A12" s="15"/>
      <c r="B12" s="10" t="s">
        <v>40</v>
      </c>
      <c r="C12" s="10">
        <f t="shared" si="17"/>
        <v>2517.6</v>
      </c>
      <c r="D12" s="10">
        <v>100</v>
      </c>
      <c r="E12" s="10"/>
      <c r="F12" s="10">
        <v>2701</v>
      </c>
      <c r="G12" s="10">
        <v>2310</v>
      </c>
      <c r="H12" s="10">
        <v>2502</v>
      </c>
      <c r="I12" s="10">
        <v>2640</v>
      </c>
      <c r="J12" s="10">
        <v>2242</v>
      </c>
      <c r="K12" s="10">
        <v>2601</v>
      </c>
      <c r="L12" s="10">
        <v>2501</v>
      </c>
      <c r="M12" s="10">
        <v>2675</v>
      </c>
      <c r="N12" s="10">
        <v>2303</v>
      </c>
      <c r="O12" s="10">
        <v>2701</v>
      </c>
      <c r="P12" s="10">
        <f t="shared" si="34"/>
        <v>2517.6</v>
      </c>
      <c r="Q12" s="37">
        <f t="shared" si="35"/>
        <v>176.26003517530572</v>
      </c>
      <c r="R12" s="10">
        <f t="shared" si="36"/>
        <v>1762.6003517530571</v>
      </c>
      <c r="S12" s="17"/>
      <c r="T12" s="29">
        <f t="shared" si="37"/>
        <v>33635.560000000034</v>
      </c>
      <c r="U12" s="29">
        <f t="shared" si="38"/>
        <v>43097.759999999966</v>
      </c>
      <c r="V12" s="29">
        <f t="shared" si="39"/>
        <v>243.35999999999717</v>
      </c>
      <c r="W12" s="29">
        <f t="shared" si="40"/>
        <v>14981.760000000022</v>
      </c>
      <c r="X12" s="29">
        <f t="shared" si="41"/>
        <v>75955.359999999957</v>
      </c>
      <c r="Y12" s="29">
        <f t="shared" si="42"/>
        <v>6955.560000000015</v>
      </c>
      <c r="Z12" s="29">
        <f t="shared" si="43"/>
        <v>275.55999999999699</v>
      </c>
      <c r="AA12" s="29">
        <f t="shared" si="44"/>
        <v>24774.760000000028</v>
      </c>
      <c r="AB12" s="29">
        <f t="shared" si="45"/>
        <v>46053.15999999996</v>
      </c>
      <c r="AC12" s="29">
        <f t="shared" si="46"/>
        <v>33635.560000000034</v>
      </c>
      <c r="AD12" s="29"/>
      <c r="AE12" s="34">
        <f t="shared" si="47"/>
        <v>31067.600000000009</v>
      </c>
      <c r="AF12" s="34">
        <f t="shared" si="48"/>
        <v>176.26003517530572</v>
      </c>
      <c r="AG12" s="10">
        <f t="shared" si="49"/>
        <v>7.0011135674970498E-2</v>
      </c>
      <c r="AH12" s="49">
        <f t="shared" si="50"/>
        <v>7.0011135674970495</v>
      </c>
      <c r="AI12" s="63"/>
      <c r="AJ12" s="64"/>
      <c r="AK12" s="64"/>
      <c r="AL12" s="65"/>
    </row>
    <row r="13" spans="1:38">
      <c r="A13" s="15"/>
      <c r="B13" s="10" t="s">
        <v>41</v>
      </c>
      <c r="C13" s="10">
        <f t="shared" si="17"/>
        <v>5048</v>
      </c>
      <c r="D13" s="10">
        <v>500</v>
      </c>
      <c r="E13" s="10"/>
      <c r="F13" s="10">
        <v>5200</v>
      </c>
      <c r="G13" s="10">
        <v>4820</v>
      </c>
      <c r="H13" s="10">
        <v>5520</v>
      </c>
      <c r="I13" s="10">
        <v>4502</v>
      </c>
      <c r="J13" s="10">
        <v>5001</v>
      </c>
      <c r="K13" s="10">
        <v>5402</v>
      </c>
      <c r="L13" s="10">
        <v>4603</v>
      </c>
      <c r="M13" s="10">
        <v>5910</v>
      </c>
      <c r="N13" s="10">
        <v>4502</v>
      </c>
      <c r="O13" s="10">
        <v>5020</v>
      </c>
      <c r="P13" s="10">
        <f t="shared" si="34"/>
        <v>5048</v>
      </c>
      <c r="Q13" s="37">
        <f t="shared" si="35"/>
        <v>467.08100653598262</v>
      </c>
      <c r="R13" s="10">
        <f t="shared" si="36"/>
        <v>4670.8100653598267</v>
      </c>
      <c r="S13" s="21"/>
      <c r="T13" s="29">
        <f t="shared" si="37"/>
        <v>23104</v>
      </c>
      <c r="U13" s="29">
        <f t="shared" si="38"/>
        <v>51984</v>
      </c>
      <c r="V13" s="29">
        <f t="shared" si="39"/>
        <v>222784</v>
      </c>
      <c r="W13" s="29">
        <f t="shared" si="40"/>
        <v>298116</v>
      </c>
      <c r="X13" s="29">
        <f t="shared" si="41"/>
        <v>2209</v>
      </c>
      <c r="Y13" s="29">
        <f t="shared" si="42"/>
        <v>125316</v>
      </c>
      <c r="Z13" s="29">
        <f t="shared" si="43"/>
        <v>198025</v>
      </c>
      <c r="AA13" s="29">
        <f t="shared" si="44"/>
        <v>743044</v>
      </c>
      <c r="AB13" s="29">
        <f t="shared" si="45"/>
        <v>298116</v>
      </c>
      <c r="AC13" s="29">
        <f t="shared" si="46"/>
        <v>784</v>
      </c>
      <c r="AD13" s="29"/>
      <c r="AE13" s="34">
        <f t="shared" si="47"/>
        <v>218164.66666666666</v>
      </c>
      <c r="AF13" s="34">
        <f t="shared" si="48"/>
        <v>467.08100653598262</v>
      </c>
      <c r="AG13" s="10">
        <f t="shared" si="49"/>
        <v>9.2527933148966443E-2</v>
      </c>
      <c r="AH13" s="49">
        <f t="shared" si="50"/>
        <v>9.2527933148966444</v>
      </c>
      <c r="AI13" s="63"/>
      <c r="AJ13" s="64"/>
      <c r="AK13" s="64"/>
      <c r="AL13" s="65"/>
    </row>
    <row r="14" spans="1:38" ht="18" customHeight="1">
      <c r="A14" s="15"/>
      <c r="B14" s="10" t="s">
        <v>42</v>
      </c>
      <c r="C14" s="10">
        <f t="shared" si="17"/>
        <v>5911.6</v>
      </c>
      <c r="D14" s="10">
        <v>1000</v>
      </c>
      <c r="E14" s="10"/>
      <c r="F14" s="10">
        <v>5401</v>
      </c>
      <c r="G14" s="10">
        <v>6203</v>
      </c>
      <c r="H14" s="10">
        <v>5530</v>
      </c>
      <c r="I14" s="10">
        <v>6503</v>
      </c>
      <c r="J14" s="10">
        <v>5830</v>
      </c>
      <c r="K14" s="10">
        <v>6702</v>
      </c>
      <c r="L14" s="10">
        <v>5302</v>
      </c>
      <c r="M14" s="10">
        <v>6639</v>
      </c>
      <c r="N14" s="10">
        <v>5403</v>
      </c>
      <c r="O14" s="10">
        <v>5603</v>
      </c>
      <c r="P14" s="10">
        <f t="shared" si="34"/>
        <v>5911.6</v>
      </c>
      <c r="Q14" s="37">
        <f t="shared" si="35"/>
        <v>550.45641668225358</v>
      </c>
      <c r="R14" s="10">
        <f t="shared" si="36"/>
        <v>5504.5641668225362</v>
      </c>
      <c r="S14" s="21"/>
      <c r="T14" s="29">
        <f t="shared" si="37"/>
        <v>260712.36000000036</v>
      </c>
      <c r="U14" s="29">
        <f t="shared" si="38"/>
        <v>84913.959999999788</v>
      </c>
      <c r="V14" s="29">
        <f t="shared" si="39"/>
        <v>145618.56000000029</v>
      </c>
      <c r="W14" s="29">
        <f t="shared" si="40"/>
        <v>349753.95999999956</v>
      </c>
      <c r="X14" s="29">
        <f t="shared" si="41"/>
        <v>6658.5600000000595</v>
      </c>
      <c r="Y14" s="29">
        <f t="shared" si="42"/>
        <v>624732.15999999945</v>
      </c>
      <c r="Z14" s="29">
        <f t="shared" si="43"/>
        <v>371612.16000000044</v>
      </c>
      <c r="AA14" s="29">
        <f t="shared" si="44"/>
        <v>529110.75999999943</v>
      </c>
      <c r="AB14" s="29">
        <f t="shared" si="45"/>
        <v>258673.96000000037</v>
      </c>
      <c r="AC14" s="29">
        <f t="shared" si="46"/>
        <v>95233.960000000225</v>
      </c>
      <c r="AD14" s="29"/>
      <c r="AE14" s="34">
        <f t="shared" si="47"/>
        <v>303002.26666666672</v>
      </c>
      <c r="AF14" s="34">
        <f t="shared" si="48"/>
        <v>550.45641668225358</v>
      </c>
      <c r="AG14" s="10">
        <f t="shared" si="49"/>
        <v>9.3114624920876507E-2</v>
      </c>
      <c r="AH14" s="49">
        <f t="shared" si="50"/>
        <v>9.3114624920876512</v>
      </c>
      <c r="AI14" s="63" t="s">
        <v>62</v>
      </c>
      <c r="AJ14" s="64"/>
      <c r="AK14" s="64"/>
      <c r="AL14" s="65"/>
    </row>
    <row r="15" spans="1:38" ht="18.5" customHeight="1" thickBot="1">
      <c r="A15" s="22"/>
      <c r="B15" s="12" t="s">
        <v>43</v>
      </c>
      <c r="C15" s="12">
        <f t="shared" si="17"/>
        <v>6504.5</v>
      </c>
      <c r="D15" s="12">
        <v>2000</v>
      </c>
      <c r="E15" s="12"/>
      <c r="F15" s="12">
        <v>6001</v>
      </c>
      <c r="G15" s="12">
        <v>7102</v>
      </c>
      <c r="H15" s="12">
        <v>5800</v>
      </c>
      <c r="I15" s="12">
        <v>7012</v>
      </c>
      <c r="J15" s="12">
        <v>5203</v>
      </c>
      <c r="K15" s="12">
        <v>7120</v>
      </c>
      <c r="L15" s="12">
        <v>7302</v>
      </c>
      <c r="M15" s="12">
        <v>6502</v>
      </c>
      <c r="N15" s="12">
        <v>6802</v>
      </c>
      <c r="O15" s="12">
        <v>6201</v>
      </c>
      <c r="P15" s="12">
        <f t="shared" si="34"/>
        <v>6504.5</v>
      </c>
      <c r="Q15" s="39">
        <f t="shared" si="35"/>
        <v>687.48886859675372</v>
      </c>
      <c r="R15" s="12">
        <f t="shared" si="36"/>
        <v>6874.8886859675367</v>
      </c>
      <c r="S15" s="12"/>
      <c r="T15" s="31">
        <f t="shared" si="37"/>
        <v>253512.25</v>
      </c>
      <c r="U15" s="31">
        <f t="shared" si="38"/>
        <v>357006.25</v>
      </c>
      <c r="V15" s="31">
        <f t="shared" si="39"/>
        <v>496320.25</v>
      </c>
      <c r="W15" s="31">
        <f t="shared" si="40"/>
        <v>257556.25</v>
      </c>
      <c r="X15" s="31">
        <f t="shared" si="41"/>
        <v>1693902.25</v>
      </c>
      <c r="Y15" s="31">
        <f t="shared" si="42"/>
        <v>378840.25</v>
      </c>
      <c r="Z15" s="31">
        <f t="shared" si="43"/>
        <v>636006.25</v>
      </c>
      <c r="AA15" s="31">
        <f t="shared" si="44"/>
        <v>6.25</v>
      </c>
      <c r="AB15" s="31">
        <f t="shared" si="45"/>
        <v>88506.25</v>
      </c>
      <c r="AC15" s="31">
        <f t="shared" si="46"/>
        <v>92112.25</v>
      </c>
      <c r="AD15" s="31"/>
      <c r="AE15" s="36">
        <f t="shared" si="47"/>
        <v>472640.94444444444</v>
      </c>
      <c r="AF15" s="36">
        <f t="shared" si="48"/>
        <v>687.48886859675372</v>
      </c>
      <c r="AG15" s="12">
        <f t="shared" si="49"/>
        <v>0.10569434523741313</v>
      </c>
      <c r="AH15" s="51">
        <f t="shared" si="50"/>
        <v>10.569434523741313</v>
      </c>
      <c r="AI15" s="66"/>
      <c r="AJ15" s="67"/>
      <c r="AK15" s="67"/>
      <c r="AL15" s="68"/>
    </row>
    <row r="16" spans="1:38" ht="15.5" thickBot="1"/>
    <row r="17" spans="1:38" ht="30.5" thickBot="1">
      <c r="A17" s="23" t="s">
        <v>49</v>
      </c>
      <c r="B17" s="6"/>
      <c r="C17" s="7" t="s">
        <v>51</v>
      </c>
      <c r="D17" s="8" t="s">
        <v>44</v>
      </c>
      <c r="E17" s="5"/>
      <c r="F17" s="89" t="s">
        <v>52</v>
      </c>
      <c r="G17" s="89"/>
      <c r="H17" s="89"/>
      <c r="I17" s="89"/>
      <c r="J17" s="89"/>
      <c r="K17" s="89" t="s">
        <v>54</v>
      </c>
      <c r="L17" s="89"/>
      <c r="M17" s="89"/>
      <c r="N17" s="89"/>
      <c r="O17" s="89"/>
      <c r="P17" s="89"/>
      <c r="Q17" s="89"/>
      <c r="R17" s="89"/>
      <c r="S17" s="89"/>
      <c r="T17" s="90"/>
      <c r="V17" s="69" t="s">
        <v>70</v>
      </c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78" t="s">
        <v>71</v>
      </c>
      <c r="AH17" s="79"/>
      <c r="AI17" s="79"/>
      <c r="AJ17" s="79"/>
      <c r="AK17" s="79"/>
      <c r="AL17" s="80"/>
    </row>
    <row r="18" spans="1:38" ht="18.5" customHeight="1" thickBot="1">
      <c r="A18" s="57" t="s">
        <v>45</v>
      </c>
      <c r="B18" s="9" t="s">
        <v>32</v>
      </c>
      <c r="C18" s="10">
        <f>C4</f>
        <v>0</v>
      </c>
      <c r="D18" s="24"/>
      <c r="E18" s="15"/>
      <c r="F18" s="60"/>
      <c r="G18" s="62"/>
      <c r="H18" s="10" t="s">
        <v>53</v>
      </c>
      <c r="I18" s="60"/>
      <c r="J18" s="62"/>
      <c r="K18" s="60"/>
      <c r="L18" s="61"/>
      <c r="M18" s="61"/>
      <c r="N18" s="61"/>
      <c r="O18" s="61"/>
      <c r="P18" s="61"/>
      <c r="Q18" s="61"/>
      <c r="R18" s="61"/>
      <c r="S18" s="61"/>
      <c r="T18" s="62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4"/>
      <c r="AG18" s="81"/>
      <c r="AH18" s="82"/>
      <c r="AI18" s="82"/>
      <c r="AJ18" s="82"/>
      <c r="AK18" s="82"/>
      <c r="AL18" s="83"/>
    </row>
    <row r="19" spans="1:38" ht="18" customHeight="1">
      <c r="A19" s="87"/>
      <c r="B19" s="9" t="s">
        <v>33</v>
      </c>
      <c r="C19" s="10">
        <f t="shared" ref="C19:C29" si="51">C5</f>
        <v>0</v>
      </c>
      <c r="D19" s="24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4"/>
      <c r="AG19" s="81"/>
      <c r="AH19" s="82"/>
      <c r="AI19" s="82"/>
      <c r="AJ19" s="82"/>
      <c r="AK19" s="82"/>
      <c r="AL19" s="83"/>
    </row>
    <row r="20" spans="1:38" ht="18.5" customHeight="1" thickBot="1">
      <c r="A20" s="87"/>
      <c r="B20" s="9" t="s">
        <v>34</v>
      </c>
      <c r="C20" s="10">
        <f t="shared" si="51"/>
        <v>9.5</v>
      </c>
      <c r="D20" s="24"/>
      <c r="E20" s="15"/>
      <c r="F20" s="10" t="s">
        <v>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32"/>
      <c r="V20" s="72"/>
      <c r="W20" s="73"/>
      <c r="X20" s="73"/>
      <c r="Y20" s="73"/>
      <c r="Z20" s="73"/>
      <c r="AA20" s="73"/>
      <c r="AB20" s="73"/>
      <c r="AC20" s="73"/>
      <c r="AD20" s="73"/>
      <c r="AE20" s="73"/>
      <c r="AF20" s="74"/>
      <c r="AG20" s="81"/>
      <c r="AH20" s="82"/>
      <c r="AI20" s="82"/>
      <c r="AJ20" s="82"/>
      <c r="AK20" s="82"/>
      <c r="AL20" s="83"/>
    </row>
    <row r="21" spans="1:38" ht="18.5" customHeight="1" thickBot="1">
      <c r="A21" s="87"/>
      <c r="B21" s="9" t="s">
        <v>35</v>
      </c>
      <c r="C21" s="10">
        <f t="shared" si="51"/>
        <v>11.9</v>
      </c>
      <c r="D21" s="24"/>
      <c r="E21" s="15"/>
      <c r="F21" s="60"/>
      <c r="G21" s="62"/>
      <c r="H21" s="10" t="s">
        <v>53</v>
      </c>
      <c r="I21" s="60"/>
      <c r="J21" s="62"/>
      <c r="K21" s="60"/>
      <c r="L21" s="61"/>
      <c r="M21" s="61"/>
      <c r="N21" s="61"/>
      <c r="O21" s="61"/>
      <c r="P21" s="61"/>
      <c r="Q21" s="61"/>
      <c r="R21" s="61"/>
      <c r="S21" s="61"/>
      <c r="T21" s="62"/>
      <c r="V21" s="72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81"/>
      <c r="AH21" s="82"/>
      <c r="AI21" s="82"/>
      <c r="AJ21" s="82"/>
      <c r="AK21" s="82"/>
      <c r="AL21" s="83"/>
    </row>
    <row r="22" spans="1:38" ht="18.5" customHeight="1" thickBot="1">
      <c r="A22" s="87"/>
      <c r="B22" s="9" t="s">
        <v>36</v>
      </c>
      <c r="C22" s="10">
        <f t="shared" si="51"/>
        <v>20</v>
      </c>
      <c r="D22" s="24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2"/>
      <c r="V22" s="72"/>
      <c r="W22" s="73"/>
      <c r="X22" s="73"/>
      <c r="Y22" s="73"/>
      <c r="Z22" s="73"/>
      <c r="AA22" s="73"/>
      <c r="AB22" s="73"/>
      <c r="AC22" s="73"/>
      <c r="AD22" s="73"/>
      <c r="AE22" s="73"/>
      <c r="AF22" s="74"/>
      <c r="AG22" s="81"/>
      <c r="AH22" s="82"/>
      <c r="AI22" s="82"/>
      <c r="AJ22" s="82"/>
      <c r="AK22" s="82"/>
      <c r="AL22" s="83"/>
    </row>
    <row r="23" spans="1:38" ht="18.5" customHeight="1" thickBot="1">
      <c r="A23" s="87"/>
      <c r="B23" s="9" t="s">
        <v>37</v>
      </c>
      <c r="C23" s="10">
        <f t="shared" si="51"/>
        <v>150</v>
      </c>
      <c r="D23" s="24"/>
      <c r="E23" s="15"/>
      <c r="F23" s="60"/>
      <c r="G23" s="62"/>
      <c r="H23" s="10" t="s">
        <v>53</v>
      </c>
      <c r="I23" s="60"/>
      <c r="J23" s="62"/>
      <c r="K23" s="60"/>
      <c r="L23" s="61"/>
      <c r="M23" s="61"/>
      <c r="N23" s="61"/>
      <c r="O23" s="61"/>
      <c r="P23" s="61"/>
      <c r="Q23" s="61"/>
      <c r="R23" s="61"/>
      <c r="S23" s="61"/>
      <c r="T23" s="62"/>
      <c r="V23" s="72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81"/>
      <c r="AH23" s="82"/>
      <c r="AI23" s="82"/>
      <c r="AJ23" s="82"/>
      <c r="AK23" s="82"/>
      <c r="AL23" s="83"/>
    </row>
    <row r="24" spans="1:38" ht="18" customHeight="1">
      <c r="A24" s="87"/>
      <c r="B24" s="9" t="s">
        <v>38</v>
      </c>
      <c r="C24" s="10">
        <f t="shared" si="51"/>
        <v>294.60000000000002</v>
      </c>
      <c r="D24" s="24"/>
      <c r="E24" s="1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2"/>
      <c r="V24" s="72"/>
      <c r="W24" s="73"/>
      <c r="X24" s="73"/>
      <c r="Y24" s="73"/>
      <c r="Z24" s="73"/>
      <c r="AA24" s="73"/>
      <c r="AB24" s="73"/>
      <c r="AC24" s="73"/>
      <c r="AD24" s="73"/>
      <c r="AE24" s="73"/>
      <c r="AF24" s="74"/>
      <c r="AG24" s="81"/>
      <c r="AH24" s="82"/>
      <c r="AI24" s="82"/>
      <c r="AJ24" s="82"/>
      <c r="AK24" s="82"/>
      <c r="AL24" s="83"/>
    </row>
    <row r="25" spans="1:38" ht="18" customHeight="1">
      <c r="A25" s="87"/>
      <c r="B25" s="9" t="s">
        <v>39</v>
      </c>
      <c r="C25" s="10">
        <f t="shared" si="51"/>
        <v>1499.5</v>
      </c>
      <c r="D25" s="24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32"/>
      <c r="V25" s="72"/>
      <c r="W25" s="73"/>
      <c r="X25" s="73"/>
      <c r="Y25" s="73"/>
      <c r="Z25" s="73"/>
      <c r="AA25" s="73"/>
      <c r="AB25" s="73"/>
      <c r="AC25" s="73"/>
      <c r="AD25" s="73"/>
      <c r="AE25" s="73"/>
      <c r="AF25" s="74"/>
      <c r="AG25" s="81"/>
      <c r="AH25" s="82"/>
      <c r="AI25" s="82"/>
      <c r="AJ25" s="82"/>
      <c r="AK25" s="82"/>
      <c r="AL25" s="83"/>
    </row>
    <row r="26" spans="1:38" ht="18" customHeight="1">
      <c r="A26" s="87"/>
      <c r="B26" s="9" t="s">
        <v>40</v>
      </c>
      <c r="C26" s="10">
        <f t="shared" si="51"/>
        <v>2517.6</v>
      </c>
      <c r="D26" s="24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32"/>
      <c r="V26" s="72"/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G26" s="81"/>
      <c r="AH26" s="82"/>
      <c r="AI26" s="82"/>
      <c r="AJ26" s="82"/>
      <c r="AK26" s="82"/>
      <c r="AL26" s="83"/>
    </row>
    <row r="27" spans="1:38" ht="18" customHeight="1">
      <c r="A27" s="87"/>
      <c r="B27" s="9" t="s">
        <v>41</v>
      </c>
      <c r="C27" s="10">
        <f t="shared" si="51"/>
        <v>5048</v>
      </c>
      <c r="D27" s="24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2"/>
      <c r="V27" s="72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G27" s="81"/>
      <c r="AH27" s="82"/>
      <c r="AI27" s="82"/>
      <c r="AJ27" s="82"/>
      <c r="AK27" s="82"/>
      <c r="AL27" s="83"/>
    </row>
    <row r="28" spans="1:38" ht="18" customHeight="1">
      <c r="A28" s="87"/>
      <c r="B28" s="9" t="s">
        <v>42</v>
      </c>
      <c r="C28" s="10">
        <f t="shared" si="51"/>
        <v>5911.6</v>
      </c>
      <c r="D28" s="24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32"/>
      <c r="V28" s="72"/>
      <c r="W28" s="73"/>
      <c r="X28" s="73"/>
      <c r="Y28" s="73"/>
      <c r="Z28" s="73"/>
      <c r="AA28" s="73"/>
      <c r="AB28" s="73"/>
      <c r="AC28" s="73"/>
      <c r="AD28" s="73"/>
      <c r="AE28" s="73"/>
      <c r="AF28" s="74"/>
      <c r="AG28" s="81"/>
      <c r="AH28" s="82"/>
      <c r="AI28" s="82"/>
      <c r="AJ28" s="82"/>
      <c r="AK28" s="82"/>
      <c r="AL28" s="83"/>
    </row>
    <row r="29" spans="1:38" ht="18.5" customHeight="1" thickBot="1">
      <c r="A29" s="88"/>
      <c r="B29" s="11" t="s">
        <v>43</v>
      </c>
      <c r="C29" s="12">
        <f t="shared" si="51"/>
        <v>6504.5</v>
      </c>
      <c r="D29" s="25"/>
      <c r="E29" s="2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3"/>
      <c r="V29" s="75"/>
      <c r="W29" s="76"/>
      <c r="X29" s="76"/>
      <c r="Y29" s="76"/>
      <c r="Z29" s="76"/>
      <c r="AA29" s="76"/>
      <c r="AB29" s="76"/>
      <c r="AC29" s="76"/>
      <c r="AD29" s="76"/>
      <c r="AE29" s="76"/>
      <c r="AF29" s="77"/>
      <c r="AG29" s="84"/>
      <c r="AH29" s="85"/>
      <c r="AI29" s="85"/>
      <c r="AJ29" s="85"/>
      <c r="AK29" s="85"/>
      <c r="AL29" s="86"/>
    </row>
    <row r="30" spans="1:38" ht="18.5" customHeight="1" thickBot="1"/>
    <row r="31" spans="1:38" ht="45">
      <c r="A31" s="5" t="s">
        <v>46</v>
      </c>
      <c r="B31" s="6"/>
      <c r="C31" s="7" t="s">
        <v>67</v>
      </c>
      <c r="D31" s="8" t="s">
        <v>47</v>
      </c>
    </row>
    <row r="32" spans="1:38">
      <c r="A32" s="9"/>
      <c r="B32" s="9" t="s">
        <v>22</v>
      </c>
      <c r="C32" s="10">
        <v>8</v>
      </c>
      <c r="D32" s="24"/>
    </row>
    <row r="33" spans="1:4">
      <c r="A33" s="9"/>
      <c r="B33" s="9" t="s">
        <v>23</v>
      </c>
      <c r="C33" s="10">
        <v>53</v>
      </c>
      <c r="D33" s="24"/>
    </row>
    <row r="34" spans="1:4">
      <c r="A34" s="9"/>
      <c r="B34" s="9" t="s">
        <v>24</v>
      </c>
      <c r="C34" s="10">
        <v>102</v>
      </c>
      <c r="D34" s="24"/>
    </row>
    <row r="35" spans="1:4">
      <c r="A35" s="9"/>
      <c r="B35" s="9" t="s">
        <v>25</v>
      </c>
      <c r="C35" s="10">
        <v>302</v>
      </c>
      <c r="D35" s="24"/>
    </row>
    <row r="36" spans="1:4">
      <c r="A36" s="9"/>
      <c r="B36" s="9" t="s">
        <v>26</v>
      </c>
      <c r="C36" s="10">
        <v>1992</v>
      </c>
      <c r="D36" s="24"/>
    </row>
    <row r="37" spans="1:4">
      <c r="A37" s="9"/>
      <c r="B37" s="9" t="s">
        <v>27</v>
      </c>
      <c r="C37" s="10">
        <v>3056</v>
      </c>
      <c r="D37" s="24"/>
    </row>
    <row r="38" spans="1:4">
      <c r="A38" s="9"/>
      <c r="B38" s="9" t="s">
        <v>28</v>
      </c>
      <c r="C38" s="10">
        <v>5503</v>
      </c>
      <c r="D38" s="24"/>
    </row>
    <row r="39" spans="1:4" ht="15.5" thickBot="1">
      <c r="A39" s="11"/>
      <c r="B39" s="11" t="s">
        <v>29</v>
      </c>
      <c r="C39" s="12">
        <v>6203</v>
      </c>
      <c r="D39" s="25"/>
    </row>
  </sheetData>
  <mergeCells count="22">
    <mergeCell ref="A18:A29"/>
    <mergeCell ref="F17:J17"/>
    <mergeCell ref="F18:G18"/>
    <mergeCell ref="I18:J18"/>
    <mergeCell ref="K17:T17"/>
    <mergeCell ref="F23:G23"/>
    <mergeCell ref="I23:J23"/>
    <mergeCell ref="K23:T23"/>
    <mergeCell ref="F1:O1"/>
    <mergeCell ref="F3:O3"/>
    <mergeCell ref="AI2:AL3"/>
    <mergeCell ref="K18:T18"/>
    <mergeCell ref="F21:G21"/>
    <mergeCell ref="I21:J21"/>
    <mergeCell ref="K21:T21"/>
    <mergeCell ref="AI14:AL15"/>
    <mergeCell ref="AI11:AL13"/>
    <mergeCell ref="AI10:AL10"/>
    <mergeCell ref="AI7:AL9"/>
    <mergeCell ref="AI4:AL6"/>
    <mergeCell ref="V17:AF29"/>
    <mergeCell ref="AG17:AL2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81302-673C-41D9-A898-7AB9DE5C2E9A}">
  <dimension ref="A1:AL39"/>
  <sheetViews>
    <sheetView zoomScale="60" zoomScaleNormal="60" workbookViewId="0">
      <selection activeCell="M5" sqref="M5"/>
    </sheetView>
  </sheetViews>
  <sheetFormatPr defaultColWidth="9" defaultRowHeight="15"/>
  <cols>
    <col min="1" max="1" width="39.33203125" style="1" customWidth="1"/>
    <col min="2" max="2" width="11.58203125" style="1" customWidth="1"/>
    <col min="3" max="3" width="12.5" style="1" customWidth="1"/>
    <col min="4" max="4" width="23.58203125" style="1" customWidth="1"/>
    <col min="5" max="5" width="1.33203125" style="1" customWidth="1"/>
    <col min="6" max="15" width="6" style="1" customWidth="1"/>
    <col min="16" max="16" width="7.5" style="1" customWidth="1"/>
    <col min="17" max="17" width="9.4140625" style="1" customWidth="1"/>
    <col min="18" max="18" width="3.25" style="1" hidden="1" customWidth="1"/>
    <col min="19" max="19" width="10" style="1" hidden="1" customWidth="1"/>
    <col min="20" max="29" width="4.75" style="26" customWidth="1"/>
    <col min="30" max="30" width="10" style="26" hidden="1" customWidth="1"/>
    <col min="31" max="32" width="6.33203125" style="26" customWidth="1"/>
    <col min="33" max="33" width="10" style="1" customWidth="1"/>
    <col min="34" max="34" width="10" style="4" customWidth="1"/>
    <col min="35" max="16384" width="9" style="1"/>
  </cols>
  <sheetData>
    <row r="1" spans="1:38" ht="15.5" thickBot="1"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38" ht="40.5" customHeight="1">
      <c r="A2" s="13" t="s">
        <v>56</v>
      </c>
      <c r="B2" s="14"/>
      <c r="C2" s="7"/>
      <c r="D2" s="7" t="s">
        <v>20</v>
      </c>
      <c r="E2" s="7"/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6">
        <v>8</v>
      </c>
      <c r="N2" s="6">
        <v>9</v>
      </c>
      <c r="O2" s="6">
        <v>10</v>
      </c>
      <c r="P2" s="7" t="s">
        <v>2</v>
      </c>
      <c r="Q2" s="7" t="s">
        <v>3</v>
      </c>
      <c r="R2" s="6"/>
      <c r="S2" s="6"/>
      <c r="T2" s="27" t="s">
        <v>15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8" t="s">
        <v>16</v>
      </c>
      <c r="AF2" s="28" t="s">
        <v>17</v>
      </c>
      <c r="AG2" s="48" t="s">
        <v>72</v>
      </c>
      <c r="AH2" s="40" t="s">
        <v>69</v>
      </c>
      <c r="AI2" s="97" t="s">
        <v>63</v>
      </c>
      <c r="AJ2" s="98"/>
      <c r="AK2" s="98"/>
      <c r="AL2" s="99"/>
    </row>
    <row r="3" spans="1:38" ht="18" customHeight="1">
      <c r="A3" s="15"/>
      <c r="B3" s="10"/>
      <c r="C3" s="10" t="s">
        <v>50</v>
      </c>
      <c r="D3" s="10" t="s">
        <v>18</v>
      </c>
      <c r="E3" s="10"/>
      <c r="F3" s="53" t="s">
        <v>21</v>
      </c>
      <c r="G3" s="53"/>
      <c r="H3" s="53"/>
      <c r="I3" s="53"/>
      <c r="J3" s="53"/>
      <c r="K3" s="53"/>
      <c r="L3" s="53"/>
      <c r="M3" s="53"/>
      <c r="N3" s="53"/>
      <c r="O3" s="53"/>
      <c r="P3" s="10" t="s">
        <v>4</v>
      </c>
      <c r="Q3" s="10" t="s">
        <v>0</v>
      </c>
      <c r="R3" s="10" t="s">
        <v>1</v>
      </c>
      <c r="S3" s="10"/>
      <c r="T3" s="29" t="s">
        <v>5</v>
      </c>
      <c r="U3" s="29" t="s">
        <v>6</v>
      </c>
      <c r="V3" s="29" t="s">
        <v>7</v>
      </c>
      <c r="W3" s="29" t="s">
        <v>8</v>
      </c>
      <c r="X3" s="29" t="s">
        <v>9</v>
      </c>
      <c r="Y3" s="29" t="s">
        <v>10</v>
      </c>
      <c r="Z3" s="29" t="s">
        <v>11</v>
      </c>
      <c r="AA3" s="29" t="s">
        <v>12</v>
      </c>
      <c r="AB3" s="29" t="s">
        <v>13</v>
      </c>
      <c r="AC3" s="29" t="s">
        <v>14</v>
      </c>
      <c r="AD3" s="29"/>
      <c r="AE3" s="29"/>
      <c r="AF3" s="29"/>
      <c r="AG3" s="10"/>
      <c r="AH3" s="41"/>
      <c r="AI3" s="100"/>
      <c r="AJ3" s="101"/>
      <c r="AK3" s="101"/>
      <c r="AL3" s="102"/>
    </row>
    <row r="4" spans="1:38" ht="21" customHeight="1">
      <c r="A4" s="15"/>
      <c r="B4" s="10" t="s">
        <v>32</v>
      </c>
      <c r="C4" s="10">
        <f>P4</f>
        <v>0</v>
      </c>
      <c r="D4" s="10">
        <v>0</v>
      </c>
      <c r="E4" s="10"/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0">
        <f t="shared" ref="P4:P9" si="0">AVERAGE(F4:O4)</f>
        <v>0</v>
      </c>
      <c r="Q4" s="37">
        <f t="shared" ref="Q4:Q15" si="1">STDEV(F4:O4)</f>
        <v>0</v>
      </c>
      <c r="R4" s="10">
        <f t="shared" ref="R4:R15" si="2">Q4*10</f>
        <v>0</v>
      </c>
      <c r="S4" s="10"/>
      <c r="T4" s="29">
        <f t="shared" ref="T4:AC15" si="3">(F4-$P4)^2</f>
        <v>0</v>
      </c>
      <c r="U4" s="29">
        <f t="shared" si="3"/>
        <v>0</v>
      </c>
      <c r="V4" s="29">
        <f t="shared" si="3"/>
        <v>0</v>
      </c>
      <c r="W4" s="29">
        <f t="shared" si="3"/>
        <v>0</v>
      </c>
      <c r="X4" s="29">
        <f t="shared" si="3"/>
        <v>0</v>
      </c>
      <c r="Y4" s="29">
        <f t="shared" si="3"/>
        <v>0</v>
      </c>
      <c r="Z4" s="29">
        <f t="shared" si="3"/>
        <v>0</v>
      </c>
      <c r="AA4" s="29">
        <f t="shared" si="3"/>
        <v>0</v>
      </c>
      <c r="AB4" s="29">
        <f t="shared" si="3"/>
        <v>0</v>
      </c>
      <c r="AC4" s="29">
        <f t="shared" si="3"/>
        <v>0</v>
      </c>
      <c r="AD4" s="29"/>
      <c r="AE4" s="34"/>
      <c r="AF4" s="34"/>
      <c r="AG4" s="10"/>
      <c r="AH4" s="41"/>
      <c r="AI4" s="57"/>
      <c r="AJ4" s="58"/>
      <c r="AK4" s="58"/>
      <c r="AL4" s="59"/>
    </row>
    <row r="5" spans="1:38" ht="15" customHeight="1">
      <c r="A5" s="15"/>
      <c r="B5" s="10" t="s">
        <v>33</v>
      </c>
      <c r="C5" s="10">
        <f t="shared" ref="C5:C15" si="4">P5</f>
        <v>2.2999999999999998</v>
      </c>
      <c r="D5" s="10">
        <v>0.1</v>
      </c>
      <c r="E5" s="10"/>
      <c r="F5" s="1">
        <v>0</v>
      </c>
      <c r="G5" s="1">
        <v>6</v>
      </c>
      <c r="H5" s="1">
        <v>0</v>
      </c>
      <c r="I5" s="1">
        <v>0</v>
      </c>
      <c r="J5" s="1">
        <v>0</v>
      </c>
      <c r="K5" s="1">
        <v>8</v>
      </c>
      <c r="L5" s="1">
        <v>0</v>
      </c>
      <c r="M5" s="1">
        <v>0</v>
      </c>
      <c r="N5" s="1">
        <v>9</v>
      </c>
      <c r="O5" s="1">
        <v>0</v>
      </c>
      <c r="P5" s="10">
        <f t="shared" si="0"/>
        <v>2.2999999999999998</v>
      </c>
      <c r="Q5" s="37">
        <f t="shared" si="1"/>
        <v>3.7727090178455764</v>
      </c>
      <c r="R5" s="10">
        <f t="shared" si="2"/>
        <v>37.727090178455768</v>
      </c>
      <c r="S5" s="10"/>
      <c r="T5" s="29">
        <f t="shared" si="3"/>
        <v>5.2899999999999991</v>
      </c>
      <c r="U5" s="29">
        <f t="shared" si="3"/>
        <v>13.690000000000001</v>
      </c>
      <c r="V5" s="29">
        <f t="shared" si="3"/>
        <v>5.2899999999999991</v>
      </c>
      <c r="W5" s="29">
        <f t="shared" si="3"/>
        <v>5.2899999999999991</v>
      </c>
      <c r="X5" s="29">
        <f t="shared" si="3"/>
        <v>5.2899999999999991</v>
      </c>
      <c r="Y5" s="29">
        <f t="shared" si="3"/>
        <v>32.49</v>
      </c>
      <c r="Z5" s="29">
        <f t="shared" si="3"/>
        <v>5.2899999999999991</v>
      </c>
      <c r="AA5" s="29">
        <f t="shared" si="3"/>
        <v>5.2899999999999991</v>
      </c>
      <c r="AB5" s="29">
        <f t="shared" si="3"/>
        <v>44.89</v>
      </c>
      <c r="AC5" s="29">
        <f t="shared" si="3"/>
        <v>5.2899999999999991</v>
      </c>
      <c r="AD5" s="29"/>
      <c r="AE5" s="34"/>
      <c r="AF5" s="34"/>
      <c r="AG5" s="10"/>
      <c r="AH5" s="41"/>
      <c r="AI5" s="57"/>
      <c r="AJ5" s="58"/>
      <c r="AK5" s="58"/>
      <c r="AL5" s="59"/>
    </row>
    <row r="6" spans="1:38">
      <c r="A6" s="15"/>
      <c r="B6" s="10" t="s">
        <v>34</v>
      </c>
      <c r="C6" s="10">
        <f t="shared" si="4"/>
        <v>9.8000000000000007</v>
      </c>
      <c r="D6" s="10">
        <v>0.2</v>
      </c>
      <c r="E6" s="10"/>
      <c r="F6" s="1">
        <v>9</v>
      </c>
      <c r="G6" s="1">
        <v>11</v>
      </c>
      <c r="H6" s="1">
        <v>10</v>
      </c>
      <c r="I6" s="1">
        <v>8</v>
      </c>
      <c r="J6" s="1">
        <v>11</v>
      </c>
      <c r="K6" s="1">
        <v>11</v>
      </c>
      <c r="L6" s="1">
        <v>10</v>
      </c>
      <c r="M6" s="1">
        <v>8</v>
      </c>
      <c r="N6" s="1">
        <v>9</v>
      </c>
      <c r="O6" s="1">
        <v>11</v>
      </c>
      <c r="P6" s="10">
        <f t="shared" si="0"/>
        <v>9.8000000000000007</v>
      </c>
      <c r="Q6" s="37">
        <f t="shared" si="1"/>
        <v>1.2292725943057194</v>
      </c>
      <c r="R6" s="10">
        <f t="shared" si="2"/>
        <v>12.292725943057194</v>
      </c>
      <c r="S6" s="10"/>
      <c r="T6" s="29">
        <f t="shared" si="3"/>
        <v>0.64000000000000112</v>
      </c>
      <c r="U6" s="29">
        <f t="shared" si="3"/>
        <v>1.4399999999999984</v>
      </c>
      <c r="V6" s="29">
        <f t="shared" si="3"/>
        <v>3.9999999999999716E-2</v>
      </c>
      <c r="W6" s="29">
        <f t="shared" si="3"/>
        <v>3.2400000000000024</v>
      </c>
      <c r="X6" s="29">
        <f t="shared" si="3"/>
        <v>1.4399999999999984</v>
      </c>
      <c r="Y6" s="29">
        <f t="shared" si="3"/>
        <v>1.4399999999999984</v>
      </c>
      <c r="Z6" s="29">
        <f t="shared" si="3"/>
        <v>3.9999999999999716E-2</v>
      </c>
      <c r="AA6" s="29">
        <f t="shared" si="3"/>
        <v>3.2400000000000024</v>
      </c>
      <c r="AB6" s="29">
        <f t="shared" si="3"/>
        <v>0.64000000000000112</v>
      </c>
      <c r="AC6" s="29">
        <f t="shared" si="3"/>
        <v>1.4399999999999984</v>
      </c>
      <c r="AD6" s="29"/>
      <c r="AE6" s="34"/>
      <c r="AF6" s="34"/>
      <c r="AG6" s="10"/>
      <c r="AH6" s="41"/>
      <c r="AI6" s="57"/>
      <c r="AJ6" s="58"/>
      <c r="AK6" s="58"/>
      <c r="AL6" s="59"/>
    </row>
    <row r="7" spans="1:38">
      <c r="A7" s="15"/>
      <c r="B7" s="10" t="s">
        <v>35</v>
      </c>
      <c r="C7" s="10">
        <f t="shared" si="4"/>
        <v>12</v>
      </c>
      <c r="D7" s="10">
        <v>0.5</v>
      </c>
      <c r="E7" s="10"/>
      <c r="F7" s="1">
        <v>13</v>
      </c>
      <c r="G7" s="1">
        <v>11</v>
      </c>
      <c r="H7" s="1">
        <v>10</v>
      </c>
      <c r="I7" s="1">
        <v>13</v>
      </c>
      <c r="J7" s="1">
        <v>12</v>
      </c>
      <c r="K7" s="1">
        <v>13</v>
      </c>
      <c r="L7" s="1">
        <v>12</v>
      </c>
      <c r="M7" s="1">
        <v>12</v>
      </c>
      <c r="N7" s="1">
        <v>11</v>
      </c>
      <c r="O7" s="1">
        <v>13</v>
      </c>
      <c r="P7" s="10">
        <f t="shared" si="0"/>
        <v>12</v>
      </c>
      <c r="Q7" s="37">
        <f t="shared" si="1"/>
        <v>1.0540925533894598</v>
      </c>
      <c r="R7" s="10">
        <f t="shared" si="2"/>
        <v>10.540925533894598</v>
      </c>
      <c r="S7" s="10"/>
      <c r="T7" s="29">
        <f t="shared" si="3"/>
        <v>1</v>
      </c>
      <c r="U7" s="29">
        <f t="shared" si="3"/>
        <v>1</v>
      </c>
      <c r="V7" s="29">
        <f t="shared" si="3"/>
        <v>4</v>
      </c>
      <c r="W7" s="29">
        <f t="shared" si="3"/>
        <v>1</v>
      </c>
      <c r="X7" s="29">
        <f t="shared" si="3"/>
        <v>0</v>
      </c>
      <c r="Y7" s="29">
        <f t="shared" si="3"/>
        <v>1</v>
      </c>
      <c r="Z7" s="29">
        <f t="shared" si="3"/>
        <v>0</v>
      </c>
      <c r="AA7" s="29">
        <f t="shared" si="3"/>
        <v>0</v>
      </c>
      <c r="AB7" s="29">
        <f t="shared" si="3"/>
        <v>1</v>
      </c>
      <c r="AC7" s="29">
        <f t="shared" si="3"/>
        <v>1</v>
      </c>
      <c r="AD7" s="29"/>
      <c r="AE7" s="34"/>
      <c r="AF7" s="34"/>
      <c r="AG7" s="10"/>
      <c r="AH7" s="41"/>
      <c r="AI7" s="57"/>
      <c r="AJ7" s="58"/>
      <c r="AK7" s="58"/>
      <c r="AL7" s="59"/>
    </row>
    <row r="8" spans="1:38">
      <c r="A8" s="16"/>
      <c r="B8" s="10" t="s">
        <v>36</v>
      </c>
      <c r="C8" s="10">
        <f t="shared" si="4"/>
        <v>20</v>
      </c>
      <c r="D8" s="10">
        <v>1</v>
      </c>
      <c r="E8" s="10"/>
      <c r="F8" s="1">
        <v>20</v>
      </c>
      <c r="G8" s="1">
        <v>21</v>
      </c>
      <c r="H8" s="1">
        <v>20</v>
      </c>
      <c r="I8" s="1">
        <v>19</v>
      </c>
      <c r="J8" s="1">
        <v>20</v>
      </c>
      <c r="K8" s="1">
        <v>18</v>
      </c>
      <c r="L8" s="1">
        <v>21</v>
      </c>
      <c r="M8" s="1">
        <v>20</v>
      </c>
      <c r="N8" s="1">
        <v>19</v>
      </c>
      <c r="O8" s="1">
        <v>22</v>
      </c>
      <c r="P8" s="10">
        <f t="shared" si="0"/>
        <v>20</v>
      </c>
      <c r="Q8" s="37">
        <f t="shared" si="1"/>
        <v>1.1547005383792515</v>
      </c>
      <c r="R8" s="10">
        <f t="shared" si="2"/>
        <v>11.547005383792515</v>
      </c>
      <c r="S8" s="10"/>
      <c r="T8" s="29">
        <f t="shared" si="3"/>
        <v>0</v>
      </c>
      <c r="U8" s="29">
        <f t="shared" si="3"/>
        <v>1</v>
      </c>
      <c r="V8" s="29">
        <f t="shared" si="3"/>
        <v>0</v>
      </c>
      <c r="W8" s="29">
        <f t="shared" si="3"/>
        <v>1</v>
      </c>
      <c r="X8" s="29">
        <f t="shared" si="3"/>
        <v>0</v>
      </c>
      <c r="Y8" s="29">
        <f t="shared" si="3"/>
        <v>4</v>
      </c>
      <c r="Z8" s="29">
        <f t="shared" si="3"/>
        <v>1</v>
      </c>
      <c r="AA8" s="29">
        <f t="shared" si="3"/>
        <v>0</v>
      </c>
      <c r="AB8" s="29">
        <f t="shared" si="3"/>
        <v>1</v>
      </c>
      <c r="AC8" s="29">
        <f t="shared" si="3"/>
        <v>4</v>
      </c>
      <c r="AD8" s="29"/>
      <c r="AE8" s="34"/>
      <c r="AF8" s="34"/>
      <c r="AG8" s="10"/>
      <c r="AH8" s="41"/>
      <c r="AI8" s="57"/>
      <c r="AJ8" s="58"/>
      <c r="AK8" s="58"/>
      <c r="AL8" s="59"/>
    </row>
    <row r="9" spans="1:38" ht="18">
      <c r="A9" s="15"/>
      <c r="B9" s="10" t="s">
        <v>37</v>
      </c>
      <c r="C9" s="10">
        <f t="shared" si="4"/>
        <v>150</v>
      </c>
      <c r="D9" s="10">
        <v>5</v>
      </c>
      <c r="E9" s="10"/>
      <c r="F9" s="1">
        <v>152</v>
      </c>
      <c r="G9" s="1">
        <v>151</v>
      </c>
      <c r="H9" s="1">
        <v>155</v>
      </c>
      <c r="I9" s="1">
        <v>152</v>
      </c>
      <c r="J9" s="1">
        <v>142</v>
      </c>
      <c r="K9" s="1">
        <v>156</v>
      </c>
      <c r="L9" s="1">
        <v>146</v>
      </c>
      <c r="M9" s="1">
        <v>160</v>
      </c>
      <c r="N9" s="1">
        <v>144</v>
      </c>
      <c r="O9" s="1">
        <v>142</v>
      </c>
      <c r="P9" s="10">
        <f t="shared" si="0"/>
        <v>150</v>
      </c>
      <c r="Q9" s="37">
        <f t="shared" si="1"/>
        <v>6.2360956446232354</v>
      </c>
      <c r="R9" s="10">
        <f t="shared" si="2"/>
        <v>62.36095644623235</v>
      </c>
      <c r="S9" s="17"/>
      <c r="T9" s="29">
        <f t="shared" si="3"/>
        <v>4</v>
      </c>
      <c r="U9" s="29">
        <f t="shared" si="3"/>
        <v>1</v>
      </c>
      <c r="V9" s="29">
        <f t="shared" si="3"/>
        <v>25</v>
      </c>
      <c r="W9" s="29">
        <f t="shared" si="3"/>
        <v>4</v>
      </c>
      <c r="X9" s="29">
        <f t="shared" si="3"/>
        <v>64</v>
      </c>
      <c r="Y9" s="29">
        <f t="shared" si="3"/>
        <v>36</v>
      </c>
      <c r="Z9" s="29">
        <f t="shared" si="3"/>
        <v>16</v>
      </c>
      <c r="AA9" s="29">
        <f t="shared" si="3"/>
        <v>100</v>
      </c>
      <c r="AB9" s="29">
        <f t="shared" si="3"/>
        <v>36</v>
      </c>
      <c r="AC9" s="29">
        <f t="shared" si="3"/>
        <v>64</v>
      </c>
      <c r="AD9" s="29"/>
      <c r="AE9" s="34"/>
      <c r="AF9" s="34"/>
      <c r="AG9" s="10"/>
      <c r="AH9" s="41"/>
      <c r="AI9" s="57"/>
      <c r="AJ9" s="58"/>
      <c r="AK9" s="58"/>
      <c r="AL9" s="59"/>
    </row>
    <row r="10" spans="1:38" s="2" customFormat="1" ht="65.5" customHeight="1">
      <c r="A10" s="18" t="s">
        <v>19</v>
      </c>
      <c r="B10" s="19" t="s">
        <v>38</v>
      </c>
      <c r="C10" s="19">
        <f>P10</f>
        <v>294.60000000000002</v>
      </c>
      <c r="D10" s="19">
        <v>10</v>
      </c>
      <c r="E10" s="19"/>
      <c r="F10" s="1">
        <v>282</v>
      </c>
      <c r="G10" s="1">
        <v>312</v>
      </c>
      <c r="H10" s="1">
        <v>278</v>
      </c>
      <c r="I10" s="1">
        <v>286</v>
      </c>
      <c r="J10" s="1">
        <v>275</v>
      </c>
      <c r="K10" s="1">
        <v>277</v>
      </c>
      <c r="L10" s="1">
        <v>311</v>
      </c>
      <c r="M10" s="1">
        <v>319</v>
      </c>
      <c r="N10" s="1">
        <v>281</v>
      </c>
      <c r="O10" s="1">
        <v>325</v>
      </c>
      <c r="P10" s="19">
        <f>AVERAGE(F10:O10)</f>
        <v>294.60000000000002</v>
      </c>
      <c r="Q10" s="38">
        <f t="shared" si="1"/>
        <v>19.659320661937656</v>
      </c>
      <c r="R10" s="19">
        <f t="shared" si="2"/>
        <v>196.59320661937656</v>
      </c>
      <c r="S10" s="20"/>
      <c r="T10" s="30">
        <f t="shared" si="3"/>
        <v>158.76000000000056</v>
      </c>
      <c r="U10" s="30">
        <f t="shared" si="3"/>
        <v>302.7599999999992</v>
      </c>
      <c r="V10" s="30">
        <f t="shared" si="3"/>
        <v>275.56000000000074</v>
      </c>
      <c r="W10" s="30">
        <f t="shared" si="3"/>
        <v>73.960000000000392</v>
      </c>
      <c r="X10" s="30">
        <f t="shared" si="3"/>
        <v>384.16000000000088</v>
      </c>
      <c r="Y10" s="30">
        <f t="shared" si="3"/>
        <v>309.76000000000079</v>
      </c>
      <c r="Z10" s="30">
        <f t="shared" si="3"/>
        <v>268.95999999999924</v>
      </c>
      <c r="AA10" s="30">
        <f t="shared" si="3"/>
        <v>595.35999999999888</v>
      </c>
      <c r="AB10" s="30">
        <f t="shared" si="3"/>
        <v>184.9600000000006</v>
      </c>
      <c r="AC10" s="30">
        <f t="shared" si="3"/>
        <v>924.1599999999986</v>
      </c>
      <c r="AD10" s="30"/>
      <c r="AE10" s="35"/>
      <c r="AF10" s="35"/>
      <c r="AG10" s="19"/>
      <c r="AH10" s="42"/>
      <c r="AI10" s="57"/>
      <c r="AJ10" s="58"/>
      <c r="AK10" s="58"/>
      <c r="AL10" s="59"/>
    </row>
    <row r="11" spans="1:38" ht="18">
      <c r="A11" s="15"/>
      <c r="B11" s="10" t="s">
        <v>39</v>
      </c>
      <c r="C11" s="10">
        <f t="shared" si="4"/>
        <v>1499.5</v>
      </c>
      <c r="D11" s="10">
        <v>50</v>
      </c>
      <c r="E11" s="10"/>
      <c r="F11" s="1">
        <v>1410</v>
      </c>
      <c r="G11" s="1">
        <v>1610</v>
      </c>
      <c r="H11" s="1">
        <v>1550</v>
      </c>
      <c r="I11" s="1">
        <v>1470</v>
      </c>
      <c r="J11" s="1">
        <v>1630</v>
      </c>
      <c r="K11" s="1">
        <v>1360</v>
      </c>
      <c r="L11" s="1">
        <v>1530</v>
      </c>
      <c r="M11" s="1">
        <v>1521</v>
      </c>
      <c r="N11" s="1">
        <v>1449</v>
      </c>
      <c r="O11" s="1">
        <v>1465</v>
      </c>
      <c r="P11" s="10">
        <f t="shared" ref="P11:P15" si="5">AVERAGE(F11:O11)</f>
        <v>1499.5</v>
      </c>
      <c r="Q11" s="37">
        <f t="shared" si="1"/>
        <v>85.15639207429534</v>
      </c>
      <c r="R11" s="10">
        <f t="shared" si="2"/>
        <v>851.56392074295343</v>
      </c>
      <c r="S11" s="17"/>
      <c r="T11" s="29">
        <f t="shared" si="3"/>
        <v>8010.25</v>
      </c>
      <c r="U11" s="29">
        <f t="shared" si="3"/>
        <v>12210.25</v>
      </c>
      <c r="V11" s="29">
        <f t="shared" si="3"/>
        <v>2550.25</v>
      </c>
      <c r="W11" s="29">
        <f t="shared" si="3"/>
        <v>870.25</v>
      </c>
      <c r="X11" s="29">
        <f t="shared" si="3"/>
        <v>17030.25</v>
      </c>
      <c r="Y11" s="29">
        <f t="shared" si="3"/>
        <v>19460.25</v>
      </c>
      <c r="Z11" s="29">
        <f t="shared" si="3"/>
        <v>930.25</v>
      </c>
      <c r="AA11" s="29">
        <f t="shared" si="3"/>
        <v>462.25</v>
      </c>
      <c r="AB11" s="29">
        <f t="shared" si="3"/>
        <v>2550.25</v>
      </c>
      <c r="AC11" s="29">
        <f t="shared" si="3"/>
        <v>1190.25</v>
      </c>
      <c r="AD11" s="29"/>
      <c r="AE11" s="34"/>
      <c r="AF11" s="34"/>
      <c r="AG11" s="10"/>
      <c r="AH11" s="41"/>
      <c r="AI11" s="91" t="s">
        <v>61</v>
      </c>
      <c r="AJ11" s="92"/>
      <c r="AK11" s="92"/>
      <c r="AL11" s="93"/>
    </row>
    <row r="12" spans="1:38" ht="18">
      <c r="A12" s="15"/>
      <c r="B12" s="10" t="s">
        <v>40</v>
      </c>
      <c r="C12" s="10">
        <f t="shared" si="4"/>
        <v>2506.1999999999998</v>
      </c>
      <c r="D12" s="10">
        <v>100</v>
      </c>
      <c r="E12" s="10"/>
      <c r="F12" s="1">
        <v>2520</v>
      </c>
      <c r="G12" s="1">
        <v>2410</v>
      </c>
      <c r="H12" s="1">
        <v>2502</v>
      </c>
      <c r="I12" s="1">
        <v>2601</v>
      </c>
      <c r="J12" s="1">
        <v>2450</v>
      </c>
      <c r="K12" s="1">
        <v>2601</v>
      </c>
      <c r="L12" s="1">
        <v>2501</v>
      </c>
      <c r="M12" s="1">
        <v>2575</v>
      </c>
      <c r="N12" s="1">
        <v>2401</v>
      </c>
      <c r="O12" s="1">
        <v>2501</v>
      </c>
      <c r="P12" s="10">
        <f t="shared" si="5"/>
        <v>2506.1999999999998</v>
      </c>
      <c r="Q12" s="37">
        <f t="shared" si="1"/>
        <v>71.84056421456242</v>
      </c>
      <c r="R12" s="10">
        <f t="shared" si="2"/>
        <v>718.40564214562414</v>
      </c>
      <c r="S12" s="17"/>
      <c r="T12" s="29">
        <f t="shared" si="3"/>
        <v>190.44000000000503</v>
      </c>
      <c r="U12" s="29">
        <f t="shared" si="3"/>
        <v>9254.4399999999641</v>
      </c>
      <c r="V12" s="29">
        <f t="shared" si="3"/>
        <v>17.639999999998473</v>
      </c>
      <c r="W12" s="29">
        <f t="shared" si="3"/>
        <v>8987.0400000000336</v>
      </c>
      <c r="X12" s="29">
        <f t="shared" si="3"/>
        <v>3158.4399999999796</v>
      </c>
      <c r="Y12" s="29">
        <f t="shared" si="3"/>
        <v>8987.0400000000336</v>
      </c>
      <c r="Z12" s="29">
        <f t="shared" si="3"/>
        <v>27.039999999998109</v>
      </c>
      <c r="AA12" s="29">
        <f t="shared" si="3"/>
        <v>4733.4400000000251</v>
      </c>
      <c r="AB12" s="29">
        <f t="shared" si="3"/>
        <v>11067.039999999961</v>
      </c>
      <c r="AC12" s="29">
        <f t="shared" si="3"/>
        <v>27.039999999998109</v>
      </c>
      <c r="AD12" s="29"/>
      <c r="AE12" s="34"/>
      <c r="AF12" s="34"/>
      <c r="AG12" s="10"/>
      <c r="AH12" s="41"/>
      <c r="AI12" s="91"/>
      <c r="AJ12" s="92"/>
      <c r="AK12" s="92"/>
      <c r="AL12" s="93"/>
    </row>
    <row r="13" spans="1:38">
      <c r="A13" s="15"/>
      <c r="B13" s="10" t="s">
        <v>41</v>
      </c>
      <c r="C13" s="10">
        <f t="shared" si="4"/>
        <v>4969.6000000000004</v>
      </c>
      <c r="D13" s="10">
        <v>500</v>
      </c>
      <c r="E13" s="10"/>
      <c r="F13" s="1">
        <v>5102</v>
      </c>
      <c r="G13" s="1">
        <v>4820</v>
      </c>
      <c r="H13" s="1">
        <v>4598</v>
      </c>
      <c r="I13" s="1">
        <v>4802</v>
      </c>
      <c r="J13" s="1">
        <v>5001</v>
      </c>
      <c r="K13" s="1">
        <v>5532</v>
      </c>
      <c r="L13" s="1">
        <v>4602</v>
      </c>
      <c r="M13" s="1">
        <v>5202</v>
      </c>
      <c r="N13" s="1">
        <v>4692</v>
      </c>
      <c r="O13" s="1">
        <v>5345</v>
      </c>
      <c r="P13" s="10">
        <f t="shared" si="5"/>
        <v>4969.6000000000004</v>
      </c>
      <c r="Q13" s="37">
        <f t="shared" si="1"/>
        <v>321.54011327429185</v>
      </c>
      <c r="R13" s="10">
        <f t="shared" si="2"/>
        <v>3215.4011327429184</v>
      </c>
      <c r="S13" s="21"/>
      <c r="T13" s="29">
        <f t="shared" si="3"/>
        <v>17529.759999999904</v>
      </c>
      <c r="U13" s="29">
        <f t="shared" si="3"/>
        <v>22380.160000000109</v>
      </c>
      <c r="V13" s="29">
        <f t="shared" si="3"/>
        <v>138086.56000000026</v>
      </c>
      <c r="W13" s="29">
        <f t="shared" si="3"/>
        <v>28089.760000000122</v>
      </c>
      <c r="X13" s="29">
        <f t="shared" si="3"/>
        <v>985.95999999997719</v>
      </c>
      <c r="Y13" s="29">
        <f t="shared" si="3"/>
        <v>316293.7599999996</v>
      </c>
      <c r="Z13" s="29">
        <f t="shared" si="3"/>
        <v>135129.76000000027</v>
      </c>
      <c r="AA13" s="29">
        <f t="shared" si="3"/>
        <v>54009.759999999827</v>
      </c>
      <c r="AB13" s="29">
        <f t="shared" si="3"/>
        <v>77061.760000000198</v>
      </c>
      <c r="AC13" s="29">
        <f t="shared" si="3"/>
        <v>140925.15999999971</v>
      </c>
      <c r="AD13" s="29"/>
      <c r="AE13" s="34"/>
      <c r="AF13" s="34"/>
      <c r="AG13" s="10"/>
      <c r="AH13" s="41"/>
      <c r="AI13" s="91"/>
      <c r="AJ13" s="92"/>
      <c r="AK13" s="92"/>
      <c r="AL13" s="93"/>
    </row>
    <row r="14" spans="1:38" ht="18" customHeight="1">
      <c r="A14" s="15"/>
      <c r="B14" s="10" t="s">
        <v>42</v>
      </c>
      <c r="C14" s="10">
        <f t="shared" si="4"/>
        <v>6011.2</v>
      </c>
      <c r="D14" s="10">
        <v>1000</v>
      </c>
      <c r="E14" s="10"/>
      <c r="F14" s="1">
        <v>5832</v>
      </c>
      <c r="G14" s="1">
        <v>6302</v>
      </c>
      <c r="H14" s="1">
        <v>5302</v>
      </c>
      <c r="I14" s="1">
        <v>6503</v>
      </c>
      <c r="J14" s="1">
        <v>5830</v>
      </c>
      <c r="K14" s="1">
        <v>6334</v>
      </c>
      <c r="L14" s="1">
        <v>5802</v>
      </c>
      <c r="M14" s="1">
        <v>6704</v>
      </c>
      <c r="N14" s="1">
        <v>5701</v>
      </c>
      <c r="O14" s="1">
        <v>5802</v>
      </c>
      <c r="P14" s="10">
        <f t="shared" si="5"/>
        <v>6011.2</v>
      </c>
      <c r="Q14" s="37">
        <f t="shared" si="1"/>
        <v>429.76319060617556</v>
      </c>
      <c r="R14" s="10">
        <f t="shared" si="2"/>
        <v>4297.6319060617552</v>
      </c>
      <c r="S14" s="21"/>
      <c r="T14" s="29">
        <f t="shared" si="3"/>
        <v>32112.639999999934</v>
      </c>
      <c r="U14" s="29">
        <f t="shared" si="3"/>
        <v>84564.640000000101</v>
      </c>
      <c r="V14" s="29">
        <f t="shared" si="3"/>
        <v>502964.63999999972</v>
      </c>
      <c r="W14" s="29">
        <f t="shared" si="3"/>
        <v>241867.24000000017</v>
      </c>
      <c r="X14" s="29">
        <f t="shared" si="3"/>
        <v>32833.439999999937</v>
      </c>
      <c r="Y14" s="29">
        <f t="shared" si="3"/>
        <v>104199.84000000011</v>
      </c>
      <c r="Z14" s="29">
        <f t="shared" si="3"/>
        <v>43764.639999999927</v>
      </c>
      <c r="AA14" s="29">
        <f t="shared" si="3"/>
        <v>479971.84000000026</v>
      </c>
      <c r="AB14" s="29">
        <f t="shared" si="3"/>
        <v>96224.039999999892</v>
      </c>
      <c r="AC14" s="29">
        <f t="shared" si="3"/>
        <v>43764.639999999927</v>
      </c>
      <c r="AD14" s="29"/>
      <c r="AE14" s="34"/>
      <c r="AF14" s="34"/>
      <c r="AG14" s="10"/>
      <c r="AH14" s="41"/>
      <c r="AI14" s="91" t="s">
        <v>62</v>
      </c>
      <c r="AJ14" s="92"/>
      <c r="AK14" s="92"/>
      <c r="AL14" s="93"/>
    </row>
    <row r="15" spans="1:38" ht="18.5" customHeight="1" thickBot="1">
      <c r="A15" s="22"/>
      <c r="B15" s="12" t="s">
        <v>43</v>
      </c>
      <c r="C15" s="12">
        <f t="shared" si="4"/>
        <v>6433.7</v>
      </c>
      <c r="D15" s="12">
        <v>2000</v>
      </c>
      <c r="E15" s="12"/>
      <c r="F15" s="12">
        <v>5201</v>
      </c>
      <c r="G15" s="12">
        <v>7102</v>
      </c>
      <c r="H15" s="12">
        <v>5800</v>
      </c>
      <c r="I15" s="12">
        <v>7301</v>
      </c>
      <c r="J15" s="12">
        <v>5203</v>
      </c>
      <c r="K15" s="12">
        <v>7120</v>
      </c>
      <c r="L15" s="12">
        <v>7504</v>
      </c>
      <c r="M15" s="12">
        <v>6502</v>
      </c>
      <c r="N15" s="12">
        <v>6802</v>
      </c>
      <c r="O15" s="12">
        <v>5802</v>
      </c>
      <c r="P15" s="12">
        <f t="shared" si="5"/>
        <v>6433.7</v>
      </c>
      <c r="Q15" s="39">
        <f t="shared" si="1"/>
        <v>868.61870550636786</v>
      </c>
      <c r="R15" s="12">
        <f t="shared" si="2"/>
        <v>8686.1870550636777</v>
      </c>
      <c r="S15" s="12"/>
      <c r="T15" s="31">
        <f t="shared" si="3"/>
        <v>1519549.2899999996</v>
      </c>
      <c r="U15" s="31">
        <f t="shared" si="3"/>
        <v>446624.89000000025</v>
      </c>
      <c r="V15" s="31">
        <f t="shared" si="3"/>
        <v>401575.68999999977</v>
      </c>
      <c r="W15" s="31">
        <f t="shared" si="3"/>
        <v>752209.29000000027</v>
      </c>
      <c r="X15" s="31">
        <f t="shared" si="3"/>
        <v>1514622.4899999995</v>
      </c>
      <c r="Y15" s="31">
        <f t="shared" si="3"/>
        <v>471007.69000000024</v>
      </c>
      <c r="Z15" s="31">
        <f t="shared" si="3"/>
        <v>1145542.0900000003</v>
      </c>
      <c r="AA15" s="31">
        <f t="shared" si="3"/>
        <v>4664.8900000000249</v>
      </c>
      <c r="AB15" s="31">
        <f t="shared" si="3"/>
        <v>135644.89000000013</v>
      </c>
      <c r="AC15" s="31">
        <f t="shared" si="3"/>
        <v>399044.88999999978</v>
      </c>
      <c r="AD15" s="31"/>
      <c r="AE15" s="36"/>
      <c r="AF15" s="36"/>
      <c r="AG15" s="12"/>
      <c r="AH15" s="43"/>
      <c r="AI15" s="94"/>
      <c r="AJ15" s="95"/>
      <c r="AK15" s="95"/>
      <c r="AL15" s="96"/>
    </row>
    <row r="16" spans="1:38" ht="15.5" thickBot="1"/>
    <row r="17" spans="1:38" ht="30.5" thickBot="1">
      <c r="A17" s="23" t="s">
        <v>49</v>
      </c>
      <c r="B17" s="6"/>
      <c r="C17" s="7" t="s">
        <v>51</v>
      </c>
      <c r="D17" s="8" t="s">
        <v>44</v>
      </c>
      <c r="E17" s="5"/>
      <c r="F17" s="89" t="s">
        <v>52</v>
      </c>
      <c r="G17" s="89"/>
      <c r="H17" s="89"/>
      <c r="I17" s="89"/>
      <c r="J17" s="89"/>
      <c r="K17" s="89" t="s">
        <v>54</v>
      </c>
      <c r="L17" s="89"/>
      <c r="M17" s="89"/>
      <c r="N17" s="89"/>
      <c r="O17" s="89"/>
      <c r="P17" s="89"/>
      <c r="Q17" s="89"/>
      <c r="R17" s="89"/>
      <c r="S17" s="89"/>
      <c r="T17" s="90"/>
      <c r="V17" s="69" t="s">
        <v>70</v>
      </c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78" t="s">
        <v>71</v>
      </c>
      <c r="AH17" s="79"/>
      <c r="AI17" s="79"/>
      <c r="AJ17" s="79"/>
      <c r="AK17" s="79"/>
      <c r="AL17" s="80"/>
    </row>
    <row r="18" spans="1:38" ht="15.5" thickBot="1">
      <c r="A18" s="57" t="s">
        <v>45</v>
      </c>
      <c r="B18" s="9" t="s">
        <v>32</v>
      </c>
      <c r="C18" s="10">
        <f>C4</f>
        <v>0</v>
      </c>
      <c r="D18" s="24"/>
      <c r="E18" s="15"/>
      <c r="F18" s="60"/>
      <c r="G18" s="62"/>
      <c r="H18" s="10" t="s">
        <v>53</v>
      </c>
      <c r="I18" s="60"/>
      <c r="J18" s="62"/>
      <c r="K18" s="60"/>
      <c r="L18" s="61"/>
      <c r="M18" s="61"/>
      <c r="N18" s="61"/>
      <c r="O18" s="61"/>
      <c r="P18" s="61"/>
      <c r="Q18" s="61"/>
      <c r="R18" s="61"/>
      <c r="S18" s="61"/>
      <c r="T18" s="62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4"/>
      <c r="AG18" s="81"/>
      <c r="AH18" s="82"/>
      <c r="AI18" s="82"/>
      <c r="AJ18" s="82"/>
      <c r="AK18" s="82"/>
      <c r="AL18" s="83"/>
    </row>
    <row r="19" spans="1:38">
      <c r="A19" s="87"/>
      <c r="B19" s="9" t="s">
        <v>33</v>
      </c>
      <c r="C19" s="10">
        <f t="shared" ref="C19:C29" si="6">C5</f>
        <v>2.2999999999999998</v>
      </c>
      <c r="D19" s="24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4"/>
      <c r="AG19" s="81"/>
      <c r="AH19" s="82"/>
      <c r="AI19" s="82"/>
      <c r="AJ19" s="82"/>
      <c r="AK19" s="82"/>
      <c r="AL19" s="83"/>
    </row>
    <row r="20" spans="1:38" ht="15.5" thickBot="1">
      <c r="A20" s="87"/>
      <c r="B20" s="9" t="s">
        <v>34</v>
      </c>
      <c r="C20" s="10">
        <f t="shared" si="6"/>
        <v>9.8000000000000007</v>
      </c>
      <c r="D20" s="24"/>
      <c r="E20" s="15"/>
      <c r="F20" s="10" t="s">
        <v>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32"/>
      <c r="V20" s="72"/>
      <c r="W20" s="73"/>
      <c r="X20" s="73"/>
      <c r="Y20" s="73"/>
      <c r="Z20" s="73"/>
      <c r="AA20" s="73"/>
      <c r="AB20" s="73"/>
      <c r="AC20" s="73"/>
      <c r="AD20" s="73"/>
      <c r="AE20" s="73"/>
      <c r="AF20" s="74"/>
      <c r="AG20" s="81"/>
      <c r="AH20" s="82"/>
      <c r="AI20" s="82"/>
      <c r="AJ20" s="82"/>
      <c r="AK20" s="82"/>
      <c r="AL20" s="83"/>
    </row>
    <row r="21" spans="1:38" ht="15.5" thickBot="1">
      <c r="A21" s="87"/>
      <c r="B21" s="9" t="s">
        <v>35</v>
      </c>
      <c r="C21" s="10">
        <f t="shared" si="6"/>
        <v>12</v>
      </c>
      <c r="D21" s="24"/>
      <c r="E21" s="15"/>
      <c r="F21" s="60"/>
      <c r="G21" s="62"/>
      <c r="H21" s="10" t="s">
        <v>53</v>
      </c>
      <c r="I21" s="60"/>
      <c r="J21" s="62"/>
      <c r="K21" s="60"/>
      <c r="L21" s="61"/>
      <c r="M21" s="61"/>
      <c r="N21" s="61"/>
      <c r="O21" s="61"/>
      <c r="P21" s="61"/>
      <c r="Q21" s="61"/>
      <c r="R21" s="61"/>
      <c r="S21" s="61"/>
      <c r="T21" s="62"/>
      <c r="V21" s="72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81"/>
      <c r="AH21" s="82"/>
      <c r="AI21" s="82"/>
      <c r="AJ21" s="82"/>
      <c r="AK21" s="82"/>
      <c r="AL21" s="83"/>
    </row>
    <row r="22" spans="1:38" ht="15.5" thickBot="1">
      <c r="A22" s="87"/>
      <c r="B22" s="9" t="s">
        <v>36</v>
      </c>
      <c r="C22" s="10">
        <f t="shared" si="6"/>
        <v>20</v>
      </c>
      <c r="D22" s="24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2"/>
      <c r="V22" s="72"/>
      <c r="W22" s="73"/>
      <c r="X22" s="73"/>
      <c r="Y22" s="73"/>
      <c r="Z22" s="73"/>
      <c r="AA22" s="73"/>
      <c r="AB22" s="73"/>
      <c r="AC22" s="73"/>
      <c r="AD22" s="73"/>
      <c r="AE22" s="73"/>
      <c r="AF22" s="74"/>
      <c r="AG22" s="81"/>
      <c r="AH22" s="82"/>
      <c r="AI22" s="82"/>
      <c r="AJ22" s="82"/>
      <c r="AK22" s="82"/>
      <c r="AL22" s="83"/>
    </row>
    <row r="23" spans="1:38" ht="15.5" thickBot="1">
      <c r="A23" s="87"/>
      <c r="B23" s="9" t="s">
        <v>37</v>
      </c>
      <c r="C23" s="10">
        <f t="shared" si="6"/>
        <v>150</v>
      </c>
      <c r="D23" s="24"/>
      <c r="E23" s="15"/>
      <c r="F23" s="60"/>
      <c r="G23" s="62"/>
      <c r="H23" s="10" t="s">
        <v>53</v>
      </c>
      <c r="I23" s="60"/>
      <c r="J23" s="62"/>
      <c r="K23" s="60"/>
      <c r="L23" s="61"/>
      <c r="M23" s="61"/>
      <c r="N23" s="61"/>
      <c r="O23" s="61"/>
      <c r="P23" s="61"/>
      <c r="Q23" s="61"/>
      <c r="R23" s="61"/>
      <c r="S23" s="61"/>
      <c r="T23" s="62"/>
      <c r="V23" s="72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81"/>
      <c r="AH23" s="82"/>
      <c r="AI23" s="82"/>
      <c r="AJ23" s="82"/>
      <c r="AK23" s="82"/>
      <c r="AL23" s="83"/>
    </row>
    <row r="24" spans="1:38">
      <c r="A24" s="87"/>
      <c r="B24" s="9" t="s">
        <v>38</v>
      </c>
      <c r="C24" s="10">
        <f t="shared" si="6"/>
        <v>294.60000000000002</v>
      </c>
      <c r="D24" s="24"/>
      <c r="E24" s="1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2"/>
      <c r="V24" s="72"/>
      <c r="W24" s="73"/>
      <c r="X24" s="73"/>
      <c r="Y24" s="73"/>
      <c r="Z24" s="73"/>
      <c r="AA24" s="73"/>
      <c r="AB24" s="73"/>
      <c r="AC24" s="73"/>
      <c r="AD24" s="73"/>
      <c r="AE24" s="73"/>
      <c r="AF24" s="74"/>
      <c r="AG24" s="81"/>
      <c r="AH24" s="82"/>
      <c r="AI24" s="82"/>
      <c r="AJ24" s="82"/>
      <c r="AK24" s="82"/>
      <c r="AL24" s="83"/>
    </row>
    <row r="25" spans="1:38">
      <c r="A25" s="87"/>
      <c r="B25" s="9" t="s">
        <v>39</v>
      </c>
      <c r="C25" s="10">
        <f t="shared" si="6"/>
        <v>1499.5</v>
      </c>
      <c r="D25" s="24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32"/>
      <c r="V25" s="72"/>
      <c r="W25" s="73"/>
      <c r="X25" s="73"/>
      <c r="Y25" s="73"/>
      <c r="Z25" s="73"/>
      <c r="AA25" s="73"/>
      <c r="AB25" s="73"/>
      <c r="AC25" s="73"/>
      <c r="AD25" s="73"/>
      <c r="AE25" s="73"/>
      <c r="AF25" s="74"/>
      <c r="AG25" s="81"/>
      <c r="AH25" s="82"/>
      <c r="AI25" s="82"/>
      <c r="AJ25" s="82"/>
      <c r="AK25" s="82"/>
      <c r="AL25" s="83"/>
    </row>
    <row r="26" spans="1:38">
      <c r="A26" s="87"/>
      <c r="B26" s="9" t="s">
        <v>40</v>
      </c>
      <c r="C26" s="10">
        <f t="shared" si="6"/>
        <v>2506.1999999999998</v>
      </c>
      <c r="D26" s="24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32"/>
      <c r="V26" s="72"/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G26" s="81"/>
      <c r="AH26" s="82"/>
      <c r="AI26" s="82"/>
      <c r="AJ26" s="82"/>
      <c r="AK26" s="82"/>
      <c r="AL26" s="83"/>
    </row>
    <row r="27" spans="1:38">
      <c r="A27" s="87"/>
      <c r="B27" s="9" t="s">
        <v>41</v>
      </c>
      <c r="C27" s="10">
        <f t="shared" si="6"/>
        <v>4969.6000000000004</v>
      </c>
      <c r="D27" s="24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2"/>
      <c r="V27" s="72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G27" s="81"/>
      <c r="AH27" s="82"/>
      <c r="AI27" s="82"/>
      <c r="AJ27" s="82"/>
      <c r="AK27" s="82"/>
      <c r="AL27" s="83"/>
    </row>
    <row r="28" spans="1:38">
      <c r="A28" s="87"/>
      <c r="B28" s="9" t="s">
        <v>42</v>
      </c>
      <c r="C28" s="10">
        <f t="shared" si="6"/>
        <v>6011.2</v>
      </c>
      <c r="D28" s="24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32"/>
      <c r="V28" s="72"/>
      <c r="W28" s="73"/>
      <c r="X28" s="73"/>
      <c r="Y28" s="73"/>
      <c r="Z28" s="73"/>
      <c r="AA28" s="73"/>
      <c r="AB28" s="73"/>
      <c r="AC28" s="73"/>
      <c r="AD28" s="73"/>
      <c r="AE28" s="73"/>
      <c r="AF28" s="74"/>
      <c r="AG28" s="81"/>
      <c r="AH28" s="82"/>
      <c r="AI28" s="82"/>
      <c r="AJ28" s="82"/>
      <c r="AK28" s="82"/>
      <c r="AL28" s="83"/>
    </row>
    <row r="29" spans="1:38" ht="15.5" thickBot="1">
      <c r="A29" s="88"/>
      <c r="B29" s="11" t="s">
        <v>43</v>
      </c>
      <c r="C29" s="12">
        <f t="shared" si="6"/>
        <v>6433.7</v>
      </c>
      <c r="D29" s="25"/>
      <c r="E29" s="2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3"/>
      <c r="V29" s="75"/>
      <c r="W29" s="76"/>
      <c r="X29" s="76"/>
      <c r="Y29" s="76"/>
      <c r="Z29" s="76"/>
      <c r="AA29" s="76"/>
      <c r="AB29" s="76"/>
      <c r="AC29" s="76"/>
      <c r="AD29" s="76"/>
      <c r="AE29" s="76"/>
      <c r="AF29" s="77"/>
      <c r="AG29" s="84"/>
      <c r="AH29" s="85"/>
      <c r="AI29" s="85"/>
      <c r="AJ29" s="85"/>
      <c r="AK29" s="85"/>
      <c r="AL29" s="86"/>
    </row>
    <row r="30" spans="1:38" ht="15.5" thickBot="1"/>
    <row r="31" spans="1:38" ht="45">
      <c r="A31" s="5" t="s">
        <v>46</v>
      </c>
      <c r="B31" s="6"/>
      <c r="C31" s="7" t="s">
        <v>67</v>
      </c>
      <c r="D31" s="8" t="s">
        <v>47</v>
      </c>
    </row>
    <row r="32" spans="1:38">
      <c r="A32" s="9"/>
      <c r="B32" s="9" t="s">
        <v>22</v>
      </c>
      <c r="C32" s="10">
        <v>8</v>
      </c>
      <c r="D32" s="24"/>
    </row>
    <row r="33" spans="1:4">
      <c r="A33" s="9"/>
      <c r="B33" s="9" t="s">
        <v>23</v>
      </c>
      <c r="C33" s="10">
        <v>53</v>
      </c>
      <c r="D33" s="24"/>
    </row>
    <row r="34" spans="1:4">
      <c r="A34" s="9"/>
      <c r="B34" s="9" t="s">
        <v>24</v>
      </c>
      <c r="C34" s="10">
        <v>102</v>
      </c>
      <c r="D34" s="24"/>
    </row>
    <row r="35" spans="1:4">
      <c r="A35" s="9"/>
      <c r="B35" s="9" t="s">
        <v>25</v>
      </c>
      <c r="C35" s="10">
        <v>302</v>
      </c>
      <c r="D35" s="24"/>
    </row>
    <row r="36" spans="1:4">
      <c r="A36" s="9"/>
      <c r="B36" s="9" t="s">
        <v>26</v>
      </c>
      <c r="C36" s="10">
        <v>1992</v>
      </c>
      <c r="D36" s="24"/>
    </row>
    <row r="37" spans="1:4">
      <c r="A37" s="9"/>
      <c r="B37" s="9" t="s">
        <v>27</v>
      </c>
      <c r="C37" s="10">
        <v>3056</v>
      </c>
      <c r="D37" s="24"/>
    </row>
    <row r="38" spans="1:4">
      <c r="A38" s="9"/>
      <c r="B38" s="9" t="s">
        <v>28</v>
      </c>
      <c r="C38" s="10">
        <v>5503</v>
      </c>
      <c r="D38" s="24"/>
    </row>
    <row r="39" spans="1:4" ht="15.5" thickBot="1">
      <c r="A39" s="11"/>
      <c r="B39" s="11" t="s">
        <v>29</v>
      </c>
      <c r="C39" s="12">
        <v>6203</v>
      </c>
      <c r="D39" s="25"/>
    </row>
  </sheetData>
  <mergeCells count="22">
    <mergeCell ref="F1:O1"/>
    <mergeCell ref="F3:O3"/>
    <mergeCell ref="F17:J17"/>
    <mergeCell ref="K17:T17"/>
    <mergeCell ref="A18:A29"/>
    <mergeCell ref="F18:G18"/>
    <mergeCell ref="I18:J18"/>
    <mergeCell ref="K18:T18"/>
    <mergeCell ref="F21:G21"/>
    <mergeCell ref="I21:J21"/>
    <mergeCell ref="K21:T21"/>
    <mergeCell ref="F23:G23"/>
    <mergeCell ref="I23:J23"/>
    <mergeCell ref="K23:T23"/>
    <mergeCell ref="AI14:AL15"/>
    <mergeCell ref="V17:AF29"/>
    <mergeCell ref="AG17:AL29"/>
    <mergeCell ref="AI2:AL3"/>
    <mergeCell ref="AI4:AL6"/>
    <mergeCell ref="AI7:AL9"/>
    <mergeCell ref="AI10:AL10"/>
    <mergeCell ref="AI11:AL1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D5A87-D7E5-4DB7-B4C1-0348B78657B0}">
  <dimension ref="A1:AL43"/>
  <sheetViews>
    <sheetView topLeftCell="A3" workbookViewId="0">
      <selection activeCell="AA14" sqref="AA14"/>
    </sheetView>
  </sheetViews>
  <sheetFormatPr defaultColWidth="9" defaultRowHeight="15"/>
  <cols>
    <col min="1" max="1" width="39.33203125" style="1" customWidth="1"/>
    <col min="2" max="2" width="11.58203125" style="1" customWidth="1"/>
    <col min="3" max="3" width="12.5" style="1" customWidth="1"/>
    <col min="4" max="4" width="23.58203125" style="1" customWidth="1"/>
    <col min="5" max="5" width="1.33203125" style="1" customWidth="1"/>
    <col min="6" max="15" width="3.9140625" style="1" customWidth="1"/>
    <col min="16" max="16" width="7.5" style="1" customWidth="1"/>
    <col min="17" max="17" width="9.4140625" style="1" customWidth="1"/>
    <col min="18" max="18" width="3.25" style="1" hidden="1" customWidth="1"/>
    <col min="19" max="19" width="10" style="1" hidden="1" customWidth="1"/>
    <col min="20" max="29" width="4.75" style="26" customWidth="1"/>
    <col min="30" max="30" width="10" style="26" hidden="1" customWidth="1"/>
    <col min="31" max="32" width="6.33203125" style="26" customWidth="1"/>
    <col min="33" max="33" width="10" style="1" customWidth="1"/>
    <col min="34" max="34" width="10" style="4" customWidth="1"/>
    <col min="35" max="16384" width="9" style="1"/>
  </cols>
  <sheetData>
    <row r="1" spans="1:38" ht="15.5" thickBot="1"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38" ht="40.5" customHeight="1">
      <c r="A2" s="13" t="s">
        <v>68</v>
      </c>
      <c r="B2" s="14"/>
      <c r="C2" s="7"/>
      <c r="D2" s="7" t="s">
        <v>20</v>
      </c>
      <c r="E2" s="7"/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6">
        <v>8</v>
      </c>
      <c r="N2" s="6">
        <v>9</v>
      </c>
      <c r="O2" s="6">
        <v>10</v>
      </c>
      <c r="P2" s="7" t="s">
        <v>2</v>
      </c>
      <c r="Q2" s="7" t="s">
        <v>3</v>
      </c>
      <c r="R2" s="6"/>
      <c r="S2" s="6"/>
      <c r="T2" s="27" t="s">
        <v>15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8" t="s">
        <v>16</v>
      </c>
      <c r="AF2" s="28" t="s">
        <v>17</v>
      </c>
      <c r="AG2" s="48" t="s">
        <v>72</v>
      </c>
      <c r="AH2" s="40" t="s">
        <v>69</v>
      </c>
      <c r="AI2" s="97" t="s">
        <v>64</v>
      </c>
      <c r="AJ2" s="98"/>
      <c r="AK2" s="98"/>
      <c r="AL2" s="99"/>
    </row>
    <row r="3" spans="1:38" ht="18" customHeight="1">
      <c r="A3" s="15"/>
      <c r="B3" s="10"/>
      <c r="C3" s="10" t="s">
        <v>50</v>
      </c>
      <c r="D3" s="10" t="s">
        <v>18</v>
      </c>
      <c r="E3" s="10"/>
      <c r="F3" s="53" t="s">
        <v>21</v>
      </c>
      <c r="G3" s="53"/>
      <c r="H3" s="53"/>
      <c r="I3" s="53"/>
      <c r="J3" s="53"/>
      <c r="K3" s="53"/>
      <c r="L3" s="53"/>
      <c r="M3" s="53"/>
      <c r="N3" s="53"/>
      <c r="O3" s="53"/>
      <c r="P3" s="10" t="s">
        <v>4</v>
      </c>
      <c r="Q3" s="10" t="s">
        <v>0</v>
      </c>
      <c r="R3" s="10" t="s">
        <v>1</v>
      </c>
      <c r="S3" s="10"/>
      <c r="T3" s="29" t="s">
        <v>5</v>
      </c>
      <c r="U3" s="29" t="s">
        <v>6</v>
      </c>
      <c r="V3" s="29" t="s">
        <v>7</v>
      </c>
      <c r="W3" s="29" t="s">
        <v>8</v>
      </c>
      <c r="X3" s="29" t="s">
        <v>9</v>
      </c>
      <c r="Y3" s="29" t="s">
        <v>10</v>
      </c>
      <c r="Z3" s="29" t="s">
        <v>11</v>
      </c>
      <c r="AA3" s="29" t="s">
        <v>12</v>
      </c>
      <c r="AB3" s="29" t="s">
        <v>13</v>
      </c>
      <c r="AC3" s="29" t="s">
        <v>14</v>
      </c>
      <c r="AD3" s="29"/>
      <c r="AE3" s="29"/>
      <c r="AF3" s="29"/>
      <c r="AG3" s="10"/>
      <c r="AH3" s="41"/>
      <c r="AI3" s="100"/>
      <c r="AJ3" s="101"/>
      <c r="AK3" s="101"/>
      <c r="AL3" s="102"/>
    </row>
    <row r="4" spans="1:38" ht="21" customHeight="1">
      <c r="A4" s="15"/>
      <c r="B4" s="10" t="s">
        <v>32</v>
      </c>
      <c r="C4" s="10">
        <f>P4</f>
        <v>0</v>
      </c>
      <c r="D4" s="10">
        <v>0</v>
      </c>
      <c r="E4" s="10"/>
      <c r="F4" s="1">
        <v>102</v>
      </c>
      <c r="G4" s="1">
        <v>105</v>
      </c>
      <c r="H4" s="1">
        <v>98</v>
      </c>
      <c r="I4" s="1">
        <v>103</v>
      </c>
      <c r="J4" s="1">
        <v>100</v>
      </c>
      <c r="K4" s="1">
        <v>92</v>
      </c>
      <c r="L4" s="1">
        <v>95</v>
      </c>
      <c r="M4" s="1">
        <v>111</v>
      </c>
      <c r="N4" s="1">
        <v>102</v>
      </c>
      <c r="O4" s="1">
        <v>92</v>
      </c>
      <c r="P4" s="10"/>
      <c r="Q4" s="37"/>
      <c r="R4" s="10"/>
      <c r="S4" s="1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4"/>
      <c r="AF4" s="34"/>
      <c r="AG4" s="10"/>
      <c r="AH4" s="41"/>
      <c r="AI4" s="57"/>
      <c r="AJ4" s="58"/>
      <c r="AK4" s="58"/>
      <c r="AL4" s="59"/>
    </row>
    <row r="5" spans="1:38" ht="15" customHeight="1">
      <c r="A5" s="15"/>
      <c r="B5" s="10" t="s">
        <v>33</v>
      </c>
      <c r="C5" s="10">
        <f t="shared" ref="C5:C15" si="0">P5</f>
        <v>0</v>
      </c>
      <c r="D5" s="10">
        <v>0.1</v>
      </c>
      <c r="E5" s="10"/>
      <c r="F5" s="1">
        <v>122</v>
      </c>
      <c r="G5" s="1">
        <v>120</v>
      </c>
      <c r="H5" s="1">
        <v>119</v>
      </c>
      <c r="I5" s="1">
        <v>116</v>
      </c>
      <c r="J5" s="1">
        <v>125</v>
      </c>
      <c r="K5" s="1">
        <v>120</v>
      </c>
      <c r="L5" s="1">
        <v>127</v>
      </c>
      <c r="M5" s="1">
        <v>117</v>
      </c>
      <c r="N5" s="1">
        <v>125</v>
      </c>
      <c r="O5" s="1">
        <v>117</v>
      </c>
      <c r="P5" s="10"/>
      <c r="Q5" s="37"/>
      <c r="R5" s="10"/>
      <c r="S5" s="10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34"/>
      <c r="AF5" s="34"/>
      <c r="AG5" s="10"/>
      <c r="AH5" s="41"/>
      <c r="AI5" s="57"/>
      <c r="AJ5" s="58"/>
      <c r="AK5" s="58"/>
      <c r="AL5" s="59"/>
    </row>
    <row r="6" spans="1:38">
      <c r="A6" s="15"/>
      <c r="B6" s="10" t="s">
        <v>34</v>
      </c>
      <c r="C6" s="10">
        <f t="shared" si="0"/>
        <v>0</v>
      </c>
      <c r="D6" s="10">
        <v>0.2</v>
      </c>
      <c r="E6" s="10"/>
      <c r="F6" s="1">
        <v>142</v>
      </c>
      <c r="G6" s="1">
        <v>148</v>
      </c>
      <c r="H6" s="1">
        <v>134</v>
      </c>
      <c r="I6" s="1">
        <v>140</v>
      </c>
      <c r="J6" s="1">
        <v>135</v>
      </c>
      <c r="K6" s="1">
        <v>142</v>
      </c>
      <c r="L6" s="1">
        <v>140</v>
      </c>
      <c r="M6" s="1">
        <v>131</v>
      </c>
      <c r="N6" s="1">
        <v>142</v>
      </c>
      <c r="O6" s="1">
        <v>143</v>
      </c>
      <c r="P6" s="10"/>
      <c r="Q6" s="37"/>
      <c r="R6" s="10"/>
      <c r="S6" s="10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4"/>
      <c r="AF6" s="34"/>
      <c r="AG6" s="10"/>
      <c r="AH6" s="41"/>
      <c r="AI6" s="57"/>
      <c r="AJ6" s="58"/>
      <c r="AK6" s="58"/>
      <c r="AL6" s="59"/>
    </row>
    <row r="7" spans="1:38">
      <c r="A7" s="15"/>
      <c r="B7" s="10" t="s">
        <v>35</v>
      </c>
      <c r="C7" s="10">
        <f t="shared" si="0"/>
        <v>0</v>
      </c>
      <c r="D7" s="10">
        <v>0.5</v>
      </c>
      <c r="E7" s="10"/>
      <c r="F7" s="1">
        <v>201</v>
      </c>
      <c r="G7" s="1">
        <v>220</v>
      </c>
      <c r="H7" s="1">
        <v>192</v>
      </c>
      <c r="I7" s="1">
        <v>189</v>
      </c>
      <c r="J7" s="1">
        <v>205</v>
      </c>
      <c r="K7" s="1">
        <v>201</v>
      </c>
      <c r="L7" s="1">
        <v>192</v>
      </c>
      <c r="M7" s="1">
        <v>202</v>
      </c>
      <c r="N7" s="1">
        <v>212</v>
      </c>
      <c r="O7" s="1">
        <v>192</v>
      </c>
      <c r="P7" s="10"/>
      <c r="Q7" s="37"/>
      <c r="R7" s="10"/>
      <c r="S7" s="10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4"/>
      <c r="AF7" s="34"/>
      <c r="AG7" s="10"/>
      <c r="AH7" s="41"/>
      <c r="AI7" s="57"/>
      <c r="AJ7" s="58"/>
      <c r="AK7" s="58"/>
      <c r="AL7" s="59"/>
    </row>
    <row r="8" spans="1:38">
      <c r="A8" s="16"/>
      <c r="B8" s="10" t="s">
        <v>36</v>
      </c>
      <c r="C8" s="10">
        <f t="shared" si="0"/>
        <v>0</v>
      </c>
      <c r="D8" s="10">
        <v>1</v>
      </c>
      <c r="E8" s="10"/>
      <c r="F8" s="1">
        <v>301</v>
      </c>
      <c r="G8" s="1">
        <v>320</v>
      </c>
      <c r="H8" s="1">
        <v>331</v>
      </c>
      <c r="I8" s="1">
        <v>270</v>
      </c>
      <c r="J8" s="1">
        <v>298</v>
      </c>
      <c r="K8" s="1">
        <v>301</v>
      </c>
      <c r="L8" s="1">
        <v>303</v>
      </c>
      <c r="M8" s="1">
        <v>322</v>
      </c>
      <c r="N8" s="1">
        <v>272</v>
      </c>
      <c r="O8" s="1">
        <v>282</v>
      </c>
      <c r="P8" s="10"/>
      <c r="Q8" s="37"/>
      <c r="R8" s="10"/>
      <c r="S8" s="10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4"/>
      <c r="AF8" s="34"/>
      <c r="AG8" s="10"/>
      <c r="AH8" s="41"/>
      <c r="AI8" s="57"/>
      <c r="AJ8" s="58"/>
      <c r="AK8" s="58"/>
      <c r="AL8" s="59"/>
    </row>
    <row r="9" spans="1:38" ht="18">
      <c r="A9" s="15"/>
      <c r="B9" s="10" t="s">
        <v>37</v>
      </c>
      <c r="C9" s="10">
        <f t="shared" si="0"/>
        <v>0</v>
      </c>
      <c r="D9" s="10">
        <v>5</v>
      </c>
      <c r="E9" s="10"/>
      <c r="F9" s="1">
        <v>1401</v>
      </c>
      <c r="G9" s="1">
        <v>1520</v>
      </c>
      <c r="H9" s="1">
        <v>1532</v>
      </c>
      <c r="I9" s="1">
        <v>1302</v>
      </c>
      <c r="J9" s="1">
        <v>1450</v>
      </c>
      <c r="K9" s="1">
        <v>1502</v>
      </c>
      <c r="L9" s="1">
        <v>1502</v>
      </c>
      <c r="M9" s="1">
        <v>1301</v>
      </c>
      <c r="N9" s="1">
        <v>1403</v>
      </c>
      <c r="O9" s="1">
        <v>1380</v>
      </c>
      <c r="P9" s="10"/>
      <c r="Q9" s="37"/>
      <c r="R9" s="10"/>
      <c r="S9" s="17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4"/>
      <c r="AF9" s="34"/>
      <c r="AG9" s="10"/>
      <c r="AH9" s="41"/>
      <c r="AI9" s="57"/>
      <c r="AJ9" s="58"/>
      <c r="AK9" s="58"/>
      <c r="AL9" s="59"/>
    </row>
    <row r="10" spans="1:38" s="2" customFormat="1" ht="65.5" customHeight="1">
      <c r="A10" s="18" t="s">
        <v>19</v>
      </c>
      <c r="B10" s="19" t="s">
        <v>38</v>
      </c>
      <c r="C10" s="19">
        <f>P10</f>
        <v>0</v>
      </c>
      <c r="D10" s="19">
        <v>10</v>
      </c>
      <c r="E10" s="19"/>
      <c r="F10" s="1">
        <v>2701</v>
      </c>
      <c r="G10" s="1">
        <v>2810</v>
      </c>
      <c r="H10" s="1">
        <v>2603</v>
      </c>
      <c r="I10" s="1">
        <v>3001</v>
      </c>
      <c r="J10" s="1">
        <v>2903</v>
      </c>
      <c r="K10" s="1">
        <v>2753</v>
      </c>
      <c r="L10" s="1">
        <v>2801</v>
      </c>
      <c r="M10" s="1">
        <v>2602</v>
      </c>
      <c r="N10" s="1">
        <v>3001</v>
      </c>
      <c r="O10" s="1">
        <v>2901</v>
      </c>
      <c r="P10" s="19"/>
      <c r="Q10" s="38"/>
      <c r="R10" s="19"/>
      <c r="S10" s="2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5"/>
      <c r="AF10" s="35"/>
      <c r="AG10" s="19"/>
      <c r="AH10" s="42"/>
      <c r="AI10" s="103" t="s">
        <v>61</v>
      </c>
      <c r="AJ10" s="104"/>
      <c r="AK10" s="104"/>
      <c r="AL10" s="105"/>
    </row>
    <row r="11" spans="1:38" ht="18">
      <c r="A11" s="15"/>
      <c r="B11" s="10" t="s">
        <v>39</v>
      </c>
      <c r="C11" s="10">
        <f t="shared" si="0"/>
        <v>0</v>
      </c>
      <c r="D11" s="10">
        <v>50</v>
      </c>
      <c r="E11" s="10"/>
      <c r="F11" s="3">
        <v>15001</v>
      </c>
      <c r="G11" s="3">
        <v>14290</v>
      </c>
      <c r="H11" s="3">
        <v>16019</v>
      </c>
      <c r="I11" s="3">
        <v>15022</v>
      </c>
      <c r="J11" s="3">
        <v>13999</v>
      </c>
      <c r="K11" s="3">
        <v>15420</v>
      </c>
      <c r="L11" s="3">
        <v>13920</v>
      </c>
      <c r="M11" s="3">
        <v>16305</v>
      </c>
      <c r="N11" s="3">
        <v>16930</v>
      </c>
      <c r="O11" s="3">
        <v>15029</v>
      </c>
      <c r="P11" s="10"/>
      <c r="Q11" s="37"/>
      <c r="R11" s="10"/>
      <c r="S11" s="17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4"/>
      <c r="AF11" s="34"/>
      <c r="AG11" s="10"/>
      <c r="AH11" s="41"/>
      <c r="AI11" s="103"/>
      <c r="AJ11" s="104"/>
      <c r="AK11" s="104"/>
      <c r="AL11" s="105"/>
    </row>
    <row r="12" spans="1:38" ht="18">
      <c r="A12" s="15"/>
      <c r="B12" s="10" t="s">
        <v>40</v>
      </c>
      <c r="C12" s="10">
        <f t="shared" si="0"/>
        <v>0</v>
      </c>
      <c r="D12" s="10">
        <v>100</v>
      </c>
      <c r="E12" s="10"/>
      <c r="F12" s="3">
        <v>30000</v>
      </c>
      <c r="G12" s="3">
        <v>30024</v>
      </c>
      <c r="H12" s="3">
        <v>29910</v>
      </c>
      <c r="I12" s="3">
        <v>30042</v>
      </c>
      <c r="J12" s="3">
        <v>33204</v>
      </c>
      <c r="K12" s="3">
        <v>27420</v>
      </c>
      <c r="L12" s="3">
        <v>30013</v>
      </c>
      <c r="M12" s="3">
        <v>27349</v>
      </c>
      <c r="N12" s="3">
        <v>34029</v>
      </c>
      <c r="O12" s="3">
        <v>32019</v>
      </c>
      <c r="P12" s="10"/>
      <c r="Q12" s="37"/>
      <c r="R12" s="10"/>
      <c r="S12" s="17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4"/>
      <c r="AF12" s="34"/>
      <c r="AG12" s="10"/>
      <c r="AH12" s="41"/>
      <c r="AI12" s="103"/>
      <c r="AJ12" s="104"/>
      <c r="AK12" s="104"/>
      <c r="AL12" s="105"/>
    </row>
    <row r="13" spans="1:38">
      <c r="A13" s="15"/>
      <c r="B13" s="10" t="s">
        <v>41</v>
      </c>
      <c r="C13" s="10">
        <f t="shared" si="0"/>
        <v>0</v>
      </c>
      <c r="D13" s="10">
        <v>500</v>
      </c>
      <c r="E13" s="10"/>
      <c r="F13" s="3">
        <v>150292</v>
      </c>
      <c r="G13" s="3">
        <v>160394</v>
      </c>
      <c r="H13" s="3">
        <v>132032</v>
      </c>
      <c r="I13" s="3">
        <v>172044</v>
      </c>
      <c r="J13" s="3">
        <v>130294</v>
      </c>
      <c r="K13" s="3">
        <v>150329</v>
      </c>
      <c r="L13" s="3">
        <v>160291</v>
      </c>
      <c r="M13" s="3">
        <v>142049</v>
      </c>
      <c r="N13" s="3">
        <v>150029</v>
      </c>
      <c r="O13" s="3">
        <v>140295</v>
      </c>
      <c r="P13" s="10"/>
      <c r="Q13" s="37"/>
      <c r="R13" s="10"/>
      <c r="S13" s="21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4"/>
      <c r="AF13" s="34"/>
      <c r="AG13" s="10"/>
      <c r="AH13" s="41"/>
      <c r="AI13" s="103"/>
      <c r="AJ13" s="104"/>
      <c r="AK13" s="104"/>
      <c r="AL13" s="105"/>
    </row>
    <row r="14" spans="1:38" ht="18" customHeight="1">
      <c r="A14" s="15"/>
      <c r="B14" s="10" t="s">
        <v>42</v>
      </c>
      <c r="C14" s="10">
        <f t="shared" si="0"/>
        <v>0</v>
      </c>
      <c r="D14" s="10">
        <v>1000</v>
      </c>
      <c r="E14" s="10"/>
      <c r="F14" s="3">
        <v>204502</v>
      </c>
      <c r="G14" s="3">
        <v>205932</v>
      </c>
      <c r="H14" s="3">
        <v>182029</v>
      </c>
      <c r="I14" s="3">
        <v>200194</v>
      </c>
      <c r="J14" s="3">
        <v>230192</v>
      </c>
      <c r="K14" s="3">
        <v>222101</v>
      </c>
      <c r="L14" s="3">
        <v>230021</v>
      </c>
      <c r="M14" s="3">
        <v>250302</v>
      </c>
      <c r="N14" s="3">
        <v>180392</v>
      </c>
      <c r="O14" s="3">
        <v>259283</v>
      </c>
      <c r="P14" s="10"/>
      <c r="Q14" s="37"/>
      <c r="R14" s="10"/>
      <c r="S14" s="21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4"/>
      <c r="AF14" s="34"/>
      <c r="AG14" s="10"/>
      <c r="AH14" s="41"/>
      <c r="AI14" s="103" t="s">
        <v>62</v>
      </c>
      <c r="AJ14" s="104"/>
      <c r="AK14" s="104"/>
      <c r="AL14" s="105"/>
    </row>
    <row r="15" spans="1:38" ht="18.5" customHeight="1" thickBot="1">
      <c r="A15" s="22"/>
      <c r="B15" s="12" t="s">
        <v>43</v>
      </c>
      <c r="C15" s="12">
        <f t="shared" si="0"/>
        <v>0</v>
      </c>
      <c r="D15" s="12">
        <v>2000</v>
      </c>
      <c r="E15" s="12"/>
      <c r="F15" s="44">
        <v>224651</v>
      </c>
      <c r="G15" s="44">
        <v>230204</v>
      </c>
      <c r="H15" s="44">
        <v>202178</v>
      </c>
      <c r="I15" s="44">
        <v>220343</v>
      </c>
      <c r="J15" s="44">
        <v>250341</v>
      </c>
      <c r="K15" s="44">
        <v>242250</v>
      </c>
      <c r="L15" s="44">
        <v>250170</v>
      </c>
      <c r="M15" s="44">
        <v>270451</v>
      </c>
      <c r="N15" s="44">
        <v>200541</v>
      </c>
      <c r="O15" s="44">
        <v>279432</v>
      </c>
      <c r="P15" s="12"/>
      <c r="Q15" s="39"/>
      <c r="R15" s="12"/>
      <c r="S15" s="1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6"/>
      <c r="AF15" s="36"/>
      <c r="AG15" s="12"/>
      <c r="AH15" s="43"/>
      <c r="AI15" s="106"/>
      <c r="AJ15" s="107"/>
      <c r="AK15" s="107"/>
      <c r="AL15" s="108"/>
    </row>
    <row r="16" spans="1:38" ht="15.5" thickBot="1"/>
    <row r="17" spans="1:38" ht="30.5" thickBot="1">
      <c r="A17" s="23" t="s">
        <v>49</v>
      </c>
      <c r="B17" s="6"/>
      <c r="C17" s="7" t="s">
        <v>51</v>
      </c>
      <c r="D17" s="8" t="s">
        <v>44</v>
      </c>
      <c r="E17" s="5"/>
      <c r="F17" s="89" t="s">
        <v>52</v>
      </c>
      <c r="G17" s="89"/>
      <c r="H17" s="89"/>
      <c r="I17" s="89"/>
      <c r="J17" s="89"/>
      <c r="K17" s="89" t="s">
        <v>54</v>
      </c>
      <c r="L17" s="89"/>
      <c r="M17" s="89"/>
      <c r="N17" s="89"/>
      <c r="O17" s="89"/>
      <c r="P17" s="89"/>
      <c r="Q17" s="89"/>
      <c r="R17" s="89"/>
      <c r="S17" s="89"/>
      <c r="T17" s="90"/>
      <c r="V17" s="69" t="s">
        <v>70</v>
      </c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78" t="s">
        <v>71</v>
      </c>
      <c r="AH17" s="79"/>
      <c r="AI17" s="79"/>
      <c r="AJ17" s="79"/>
      <c r="AK17" s="79"/>
      <c r="AL17" s="80"/>
    </row>
    <row r="18" spans="1:38" ht="15.5" thickBot="1">
      <c r="A18" s="57" t="s">
        <v>45</v>
      </c>
      <c r="B18" s="9" t="s">
        <v>32</v>
      </c>
      <c r="C18" s="45">
        <f>C4</f>
        <v>0</v>
      </c>
      <c r="D18" s="24"/>
      <c r="E18" s="15"/>
      <c r="F18" s="60"/>
      <c r="G18" s="62"/>
      <c r="H18" s="10" t="s">
        <v>53</v>
      </c>
      <c r="I18" s="60"/>
      <c r="J18" s="62"/>
      <c r="K18" s="60"/>
      <c r="L18" s="61"/>
      <c r="M18" s="61"/>
      <c r="N18" s="61"/>
      <c r="O18" s="61"/>
      <c r="P18" s="61"/>
      <c r="Q18" s="61"/>
      <c r="R18" s="61"/>
      <c r="S18" s="61"/>
      <c r="T18" s="62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4"/>
      <c r="AG18" s="81"/>
      <c r="AH18" s="82"/>
      <c r="AI18" s="82"/>
      <c r="AJ18" s="82"/>
      <c r="AK18" s="82"/>
      <c r="AL18" s="83"/>
    </row>
    <row r="19" spans="1:38">
      <c r="A19" s="87"/>
      <c r="B19" s="9" t="s">
        <v>33</v>
      </c>
      <c r="C19" s="45">
        <f t="shared" ref="C19:C29" si="1">C5</f>
        <v>0</v>
      </c>
      <c r="D19" s="24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4"/>
      <c r="AG19" s="81"/>
      <c r="AH19" s="82"/>
      <c r="AI19" s="82"/>
      <c r="AJ19" s="82"/>
      <c r="AK19" s="82"/>
      <c r="AL19" s="83"/>
    </row>
    <row r="20" spans="1:38" ht="15.5" thickBot="1">
      <c r="A20" s="87"/>
      <c r="B20" s="9" t="s">
        <v>34</v>
      </c>
      <c r="C20" s="45">
        <f t="shared" si="1"/>
        <v>0</v>
      </c>
      <c r="D20" s="24"/>
      <c r="E20" s="15"/>
      <c r="F20" s="10" t="s">
        <v>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32"/>
      <c r="V20" s="72"/>
      <c r="W20" s="73"/>
      <c r="X20" s="73"/>
      <c r="Y20" s="73"/>
      <c r="Z20" s="73"/>
      <c r="AA20" s="73"/>
      <c r="AB20" s="73"/>
      <c r="AC20" s="73"/>
      <c r="AD20" s="73"/>
      <c r="AE20" s="73"/>
      <c r="AF20" s="74"/>
      <c r="AG20" s="81"/>
      <c r="AH20" s="82"/>
      <c r="AI20" s="82"/>
      <c r="AJ20" s="82"/>
      <c r="AK20" s="82"/>
      <c r="AL20" s="83"/>
    </row>
    <row r="21" spans="1:38" ht="15.5" thickBot="1">
      <c r="A21" s="87"/>
      <c r="B21" s="9" t="s">
        <v>35</v>
      </c>
      <c r="C21" s="45">
        <f t="shared" si="1"/>
        <v>0</v>
      </c>
      <c r="D21" s="24"/>
      <c r="E21" s="15"/>
      <c r="F21" s="60"/>
      <c r="G21" s="62"/>
      <c r="H21" s="10" t="s">
        <v>53</v>
      </c>
      <c r="I21" s="60"/>
      <c r="J21" s="62"/>
      <c r="K21" s="60"/>
      <c r="L21" s="61"/>
      <c r="M21" s="61"/>
      <c r="N21" s="61"/>
      <c r="O21" s="61"/>
      <c r="P21" s="61"/>
      <c r="Q21" s="61"/>
      <c r="R21" s="61"/>
      <c r="S21" s="61"/>
      <c r="T21" s="62"/>
      <c r="V21" s="72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81"/>
      <c r="AH21" s="82"/>
      <c r="AI21" s="82"/>
      <c r="AJ21" s="82"/>
      <c r="AK21" s="82"/>
      <c r="AL21" s="83"/>
    </row>
    <row r="22" spans="1:38" ht="15.5" thickBot="1">
      <c r="A22" s="87"/>
      <c r="B22" s="9" t="s">
        <v>36</v>
      </c>
      <c r="C22" s="45">
        <f t="shared" si="1"/>
        <v>0</v>
      </c>
      <c r="D22" s="24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2"/>
      <c r="V22" s="72"/>
      <c r="W22" s="73"/>
      <c r="X22" s="73"/>
      <c r="Y22" s="73"/>
      <c r="Z22" s="73"/>
      <c r="AA22" s="73"/>
      <c r="AB22" s="73"/>
      <c r="AC22" s="73"/>
      <c r="AD22" s="73"/>
      <c r="AE22" s="73"/>
      <c r="AF22" s="74"/>
      <c r="AG22" s="81"/>
      <c r="AH22" s="82"/>
      <c r="AI22" s="82"/>
      <c r="AJ22" s="82"/>
      <c r="AK22" s="82"/>
      <c r="AL22" s="83"/>
    </row>
    <row r="23" spans="1:38" ht="15.5" thickBot="1">
      <c r="A23" s="87"/>
      <c r="B23" s="9" t="s">
        <v>37</v>
      </c>
      <c r="C23" s="45">
        <f t="shared" si="1"/>
        <v>0</v>
      </c>
      <c r="D23" s="24"/>
      <c r="E23" s="15"/>
      <c r="F23" s="60"/>
      <c r="G23" s="62"/>
      <c r="H23" s="10" t="s">
        <v>53</v>
      </c>
      <c r="I23" s="60"/>
      <c r="J23" s="62"/>
      <c r="K23" s="60"/>
      <c r="L23" s="61"/>
      <c r="M23" s="61"/>
      <c r="N23" s="61"/>
      <c r="O23" s="61"/>
      <c r="P23" s="61"/>
      <c r="Q23" s="61"/>
      <c r="R23" s="61"/>
      <c r="S23" s="61"/>
      <c r="T23" s="62"/>
      <c r="V23" s="72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81"/>
      <c r="AH23" s="82"/>
      <c r="AI23" s="82"/>
      <c r="AJ23" s="82"/>
      <c r="AK23" s="82"/>
      <c r="AL23" s="83"/>
    </row>
    <row r="24" spans="1:38">
      <c r="A24" s="87"/>
      <c r="B24" s="9" t="s">
        <v>38</v>
      </c>
      <c r="C24" s="45">
        <f t="shared" si="1"/>
        <v>0</v>
      </c>
      <c r="D24" s="24"/>
      <c r="E24" s="1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2"/>
      <c r="V24" s="72"/>
      <c r="W24" s="73"/>
      <c r="X24" s="73"/>
      <c r="Y24" s="73"/>
      <c r="Z24" s="73"/>
      <c r="AA24" s="73"/>
      <c r="AB24" s="73"/>
      <c r="AC24" s="73"/>
      <c r="AD24" s="73"/>
      <c r="AE24" s="73"/>
      <c r="AF24" s="74"/>
      <c r="AG24" s="81"/>
      <c r="AH24" s="82"/>
      <c r="AI24" s="82"/>
      <c r="AJ24" s="82"/>
      <c r="AK24" s="82"/>
      <c r="AL24" s="83"/>
    </row>
    <row r="25" spans="1:38">
      <c r="A25" s="87"/>
      <c r="B25" s="9" t="s">
        <v>39</v>
      </c>
      <c r="C25" s="45">
        <f t="shared" si="1"/>
        <v>0</v>
      </c>
      <c r="D25" s="24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32"/>
      <c r="V25" s="72"/>
      <c r="W25" s="73"/>
      <c r="X25" s="73"/>
      <c r="Y25" s="73"/>
      <c r="Z25" s="73"/>
      <c r="AA25" s="73"/>
      <c r="AB25" s="73"/>
      <c r="AC25" s="73"/>
      <c r="AD25" s="73"/>
      <c r="AE25" s="73"/>
      <c r="AF25" s="74"/>
      <c r="AG25" s="81"/>
      <c r="AH25" s="82"/>
      <c r="AI25" s="82"/>
      <c r="AJ25" s="82"/>
      <c r="AK25" s="82"/>
      <c r="AL25" s="83"/>
    </row>
    <row r="26" spans="1:38">
      <c r="A26" s="87"/>
      <c r="B26" s="9" t="s">
        <v>40</v>
      </c>
      <c r="C26" s="45">
        <f t="shared" si="1"/>
        <v>0</v>
      </c>
      <c r="D26" s="24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32"/>
      <c r="V26" s="72"/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G26" s="81"/>
      <c r="AH26" s="82"/>
      <c r="AI26" s="82"/>
      <c r="AJ26" s="82"/>
      <c r="AK26" s="82"/>
      <c r="AL26" s="83"/>
    </row>
    <row r="27" spans="1:38">
      <c r="A27" s="87"/>
      <c r="B27" s="9" t="s">
        <v>41</v>
      </c>
      <c r="C27" s="45">
        <f t="shared" si="1"/>
        <v>0</v>
      </c>
      <c r="D27" s="24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2"/>
      <c r="V27" s="72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G27" s="81"/>
      <c r="AH27" s="82"/>
      <c r="AI27" s="82"/>
      <c r="AJ27" s="82"/>
      <c r="AK27" s="82"/>
      <c r="AL27" s="83"/>
    </row>
    <row r="28" spans="1:38">
      <c r="A28" s="87"/>
      <c r="B28" s="9" t="s">
        <v>42</v>
      </c>
      <c r="C28" s="45">
        <f t="shared" si="1"/>
        <v>0</v>
      </c>
      <c r="D28" s="24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32"/>
      <c r="V28" s="72"/>
      <c r="W28" s="73"/>
      <c r="X28" s="73"/>
      <c r="Y28" s="73"/>
      <c r="Z28" s="73"/>
      <c r="AA28" s="73"/>
      <c r="AB28" s="73"/>
      <c r="AC28" s="73"/>
      <c r="AD28" s="73"/>
      <c r="AE28" s="73"/>
      <c r="AF28" s="74"/>
      <c r="AG28" s="81"/>
      <c r="AH28" s="82"/>
      <c r="AI28" s="82"/>
      <c r="AJ28" s="82"/>
      <c r="AK28" s="82"/>
      <c r="AL28" s="83"/>
    </row>
    <row r="29" spans="1:38" ht="15.5" thickBot="1">
      <c r="A29" s="88"/>
      <c r="B29" s="11" t="s">
        <v>43</v>
      </c>
      <c r="C29" s="46">
        <f t="shared" si="1"/>
        <v>0</v>
      </c>
      <c r="D29" s="25"/>
      <c r="E29" s="2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3"/>
      <c r="V29" s="75"/>
      <c r="W29" s="76"/>
      <c r="X29" s="76"/>
      <c r="Y29" s="76"/>
      <c r="Z29" s="76"/>
      <c r="AA29" s="76"/>
      <c r="AB29" s="76"/>
      <c r="AC29" s="76"/>
      <c r="AD29" s="76"/>
      <c r="AE29" s="76"/>
      <c r="AF29" s="77"/>
      <c r="AG29" s="84"/>
      <c r="AH29" s="85"/>
      <c r="AI29" s="85"/>
      <c r="AJ29" s="85"/>
      <c r="AK29" s="85"/>
      <c r="AL29" s="86"/>
    </row>
    <row r="30" spans="1:38" ht="15.5" thickBot="1"/>
    <row r="31" spans="1:38" ht="45">
      <c r="A31" s="47" t="s">
        <v>46</v>
      </c>
      <c r="B31" s="6"/>
      <c r="C31" s="7" t="s">
        <v>67</v>
      </c>
      <c r="D31" s="8" t="s">
        <v>47</v>
      </c>
    </row>
    <row r="32" spans="1:38">
      <c r="A32" s="9"/>
      <c r="B32" s="9" t="s">
        <v>22</v>
      </c>
      <c r="C32" s="10">
        <v>102</v>
      </c>
      <c r="D32" s="24"/>
    </row>
    <row r="33" spans="1:4">
      <c r="A33" s="9"/>
      <c r="B33" s="9" t="s">
        <v>23</v>
      </c>
      <c r="C33" s="10">
        <v>132</v>
      </c>
      <c r="D33" s="24"/>
    </row>
    <row r="34" spans="1:4">
      <c r="A34" s="9"/>
      <c r="B34" s="9" t="s">
        <v>24</v>
      </c>
      <c r="C34" s="10">
        <v>189</v>
      </c>
      <c r="D34" s="24"/>
    </row>
    <row r="35" spans="1:4">
      <c r="A35" s="9"/>
      <c r="B35" s="9" t="s">
        <v>25</v>
      </c>
      <c r="C35" s="10">
        <v>250</v>
      </c>
      <c r="D35" s="24"/>
    </row>
    <row r="36" spans="1:4">
      <c r="A36" s="9"/>
      <c r="B36" s="9" t="s">
        <v>26</v>
      </c>
      <c r="C36" s="10">
        <v>503</v>
      </c>
      <c r="D36" s="24"/>
    </row>
    <row r="37" spans="1:4">
      <c r="A37" s="9"/>
      <c r="B37" s="9" t="s">
        <v>27</v>
      </c>
      <c r="C37" s="10">
        <v>2012</v>
      </c>
      <c r="D37" s="24"/>
    </row>
    <row r="38" spans="1:4">
      <c r="A38" s="9"/>
      <c r="B38" s="9" t="s">
        <v>28</v>
      </c>
      <c r="C38" s="10">
        <v>8829</v>
      </c>
      <c r="D38" s="24"/>
    </row>
    <row r="39" spans="1:4">
      <c r="A39" s="9"/>
      <c r="B39" s="9" t="s">
        <v>29</v>
      </c>
      <c r="C39" s="10">
        <v>21029</v>
      </c>
      <c r="D39" s="24"/>
    </row>
    <row r="40" spans="1:4">
      <c r="A40" s="9"/>
      <c r="B40" s="9" t="s">
        <v>30</v>
      </c>
      <c r="C40" s="10">
        <v>40567</v>
      </c>
      <c r="D40" s="24"/>
    </row>
    <row r="41" spans="1:4">
      <c r="A41" s="9"/>
      <c r="B41" s="9" t="s">
        <v>31</v>
      </c>
      <c r="C41" s="10">
        <v>150291</v>
      </c>
      <c r="D41" s="24"/>
    </row>
    <row r="42" spans="1:4">
      <c r="A42" s="9"/>
      <c r="B42" s="9" t="s">
        <v>65</v>
      </c>
      <c r="C42" s="10">
        <v>190294</v>
      </c>
      <c r="D42" s="24"/>
    </row>
    <row r="43" spans="1:4" ht="15.5" thickBot="1">
      <c r="A43" s="11"/>
      <c r="B43" s="11" t="s">
        <v>66</v>
      </c>
      <c r="C43" s="12">
        <v>220319</v>
      </c>
      <c r="D43" s="25"/>
    </row>
  </sheetData>
  <mergeCells count="21">
    <mergeCell ref="F1:O1"/>
    <mergeCell ref="AI2:AL3"/>
    <mergeCell ref="F3:O3"/>
    <mergeCell ref="AI4:AL6"/>
    <mergeCell ref="AI7:AL9"/>
    <mergeCell ref="A18:A29"/>
    <mergeCell ref="F18:G18"/>
    <mergeCell ref="I18:J18"/>
    <mergeCell ref="K18:T18"/>
    <mergeCell ref="F21:G21"/>
    <mergeCell ref="I21:J21"/>
    <mergeCell ref="K21:T21"/>
    <mergeCell ref="F23:G23"/>
    <mergeCell ref="I23:J23"/>
    <mergeCell ref="K23:T23"/>
    <mergeCell ref="AI10:AL13"/>
    <mergeCell ref="AI14:AL15"/>
    <mergeCell ref="F17:J17"/>
    <mergeCell ref="K17:T17"/>
    <mergeCell ref="V17:AF29"/>
    <mergeCell ref="AG17:AL2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練習問題２</vt:lpstr>
      <vt:lpstr>練習問題３</vt:lpstr>
      <vt:lpstr>練習問題４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OOKI</dc:creator>
  <cp:lastModifiedBy>大木淳之</cp:lastModifiedBy>
  <dcterms:created xsi:type="dcterms:W3CDTF">2019-12-02T08:07:56Z</dcterms:created>
  <dcterms:modified xsi:type="dcterms:W3CDTF">2021-12-02T07:17:46Z</dcterms:modified>
</cp:coreProperties>
</file>