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ki\Documents\学務\講義授業\海洋生物地球化学\"/>
    </mc:Choice>
  </mc:AlternateContent>
  <xr:revisionPtr revIDLastSave="0" documentId="13_ncr:1_{80FB6057-CDED-448D-94EA-2AA06984074D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" l="1"/>
  <c r="J7" i="1"/>
  <c r="J8" i="1" s="1"/>
  <c r="E19" i="1"/>
  <c r="E14" i="1"/>
  <c r="B6" i="1" s="1"/>
  <c r="J9" i="1" l="1"/>
  <c r="K8" i="1"/>
  <c r="K7" i="1"/>
  <c r="F8" i="1"/>
  <c r="H6" i="1" s="1"/>
  <c r="H8" i="1" s="1"/>
  <c r="K9" i="1" l="1"/>
  <c r="J10" i="1"/>
  <c r="K10" i="1" l="1"/>
  <c r="J11" i="1"/>
  <c r="K11" i="1" l="1"/>
  <c r="J12" i="1"/>
  <c r="K12" i="1" l="1"/>
  <c r="J13" i="1"/>
  <c r="K13" i="1" l="1"/>
  <c r="J14" i="1"/>
  <c r="J15" i="1" l="1"/>
  <c r="K14" i="1"/>
  <c r="J16" i="1" l="1"/>
  <c r="K15" i="1"/>
  <c r="J17" i="1" l="1"/>
  <c r="K16" i="1"/>
  <c r="J18" i="1" l="1"/>
  <c r="K17" i="1"/>
  <c r="K18" i="1" l="1"/>
  <c r="J19" i="1"/>
  <c r="J20" i="1" l="1"/>
  <c r="K19" i="1"/>
  <c r="K20" i="1" l="1"/>
  <c r="J21" i="1"/>
  <c r="K21" i="1" l="1"/>
  <c r="J22" i="1"/>
  <c r="K22" i="1" l="1"/>
  <c r="J23" i="1"/>
  <c r="J24" i="1" l="1"/>
  <c r="K23" i="1"/>
  <c r="K24" i="1" l="1"/>
  <c r="J25" i="1"/>
  <c r="J26" i="1" l="1"/>
  <c r="K25" i="1"/>
  <c r="J27" i="1" l="1"/>
  <c r="K26" i="1"/>
  <c r="J28" i="1" l="1"/>
  <c r="K27" i="1"/>
  <c r="K28" i="1" l="1"/>
  <c r="J29" i="1"/>
  <c r="K29" i="1" s="1"/>
</calcChain>
</file>

<file path=xl/sharedStrings.xml><?xml version="1.0" encoding="utf-8"?>
<sst xmlns="http://schemas.openxmlformats.org/spreadsheetml/2006/main" count="32" uniqueCount="29">
  <si>
    <t>沈降速度</t>
    <rPh sb="0" eb="2">
      <t>チンコウ</t>
    </rPh>
    <rPh sb="2" eb="4">
      <t>ソクド</t>
    </rPh>
    <phoneticPr fontId="1"/>
  </si>
  <si>
    <t>v(cm/s)</t>
    <phoneticPr fontId="1"/>
  </si>
  <si>
    <t>海水密度</t>
    <rPh sb="0" eb="2">
      <t>カイスイ</t>
    </rPh>
    <rPh sb="2" eb="4">
      <t>ミツド</t>
    </rPh>
    <phoneticPr fontId="1"/>
  </si>
  <si>
    <t>粒子密度</t>
    <rPh sb="0" eb="2">
      <t>リュウシ</t>
    </rPh>
    <rPh sb="2" eb="4">
      <t>ミツド</t>
    </rPh>
    <phoneticPr fontId="1"/>
  </si>
  <si>
    <t>粒子半径</t>
    <rPh sb="0" eb="2">
      <t>リュウシ</t>
    </rPh>
    <rPh sb="2" eb="4">
      <t>ハンケイ</t>
    </rPh>
    <phoneticPr fontId="1"/>
  </si>
  <si>
    <t>um</t>
    <phoneticPr fontId="1"/>
  </si>
  <si>
    <t>(m/d)</t>
    <phoneticPr fontId="1"/>
  </si>
  <si>
    <t>cm</t>
    <phoneticPr fontId="1"/>
  </si>
  <si>
    <t>重力加速度</t>
    <rPh sb="0" eb="2">
      <t>ジュウリョク</t>
    </rPh>
    <rPh sb="2" eb="5">
      <t>カソクド</t>
    </rPh>
    <phoneticPr fontId="1"/>
  </si>
  <si>
    <t>海水の粘性係数</t>
    <rPh sb="0" eb="2">
      <t>カイスイ</t>
    </rPh>
    <rPh sb="3" eb="5">
      <t>ネンセイ</t>
    </rPh>
    <rPh sb="5" eb="7">
      <t>ケイスウ</t>
    </rPh>
    <phoneticPr fontId="1"/>
  </si>
  <si>
    <t>g/cm/s</t>
    <phoneticPr fontId="1"/>
  </si>
  <si>
    <t>（g/cm^3)</t>
    <phoneticPr fontId="1"/>
  </si>
  <si>
    <t>cm/s^2</t>
    <phoneticPr fontId="1"/>
  </si>
  <si>
    <t>(g/cm^3)</t>
    <phoneticPr fontId="1"/>
  </si>
  <si>
    <t>水深(m)</t>
    <rPh sb="0" eb="2">
      <t>スイシン</t>
    </rPh>
    <phoneticPr fontId="1"/>
  </si>
  <si>
    <t>温度(℃）</t>
    <rPh sb="0" eb="2">
      <t>オンド</t>
    </rPh>
    <phoneticPr fontId="1"/>
  </si>
  <si>
    <t>温度（入力値）</t>
    <rPh sb="0" eb="2">
      <t>オンド</t>
    </rPh>
    <rPh sb="3" eb="6">
      <t>ニュウリョクチ</t>
    </rPh>
    <phoneticPr fontId="1"/>
  </si>
  <si>
    <t>粘性係数(3900m)</t>
    <rPh sb="0" eb="2">
      <t>ネンセイ</t>
    </rPh>
    <rPh sb="2" eb="4">
      <t>ケイスウ</t>
    </rPh>
    <phoneticPr fontId="1"/>
  </si>
  <si>
    <t>粘性係数(16m)</t>
    <rPh sb="0" eb="2">
      <t>ネンセイ</t>
    </rPh>
    <rPh sb="2" eb="4">
      <t>ケイスウ</t>
    </rPh>
    <phoneticPr fontId="1"/>
  </si>
  <si>
    <t>鈴木・長嶋（1980）日本機械学会論文集より</t>
    <rPh sb="0" eb="2">
      <t>スズキ</t>
    </rPh>
    <rPh sb="3" eb="5">
      <t>ナガシマ</t>
    </rPh>
    <rPh sb="11" eb="13">
      <t>ニホン</t>
    </rPh>
    <rPh sb="13" eb="15">
      <t>キカイ</t>
    </rPh>
    <rPh sb="15" eb="17">
      <t>ガッカイ</t>
    </rPh>
    <rPh sb="17" eb="19">
      <t>ロンブン</t>
    </rPh>
    <rPh sb="19" eb="20">
      <t>シュウ</t>
    </rPh>
    <phoneticPr fontId="1"/>
  </si>
  <si>
    <t>入力値</t>
    <rPh sb="0" eb="3">
      <t>ニュウリョクチ</t>
    </rPh>
    <phoneticPr fontId="1"/>
  </si>
  <si>
    <t>計算結果</t>
    <rPh sb="0" eb="2">
      <t>ケイサン</t>
    </rPh>
    <rPh sb="2" eb="4">
      <t>ケッカ</t>
    </rPh>
    <phoneticPr fontId="1"/>
  </si>
  <si>
    <t>半径</t>
    <rPh sb="0" eb="2">
      <t>ハンケイ</t>
    </rPh>
    <phoneticPr fontId="1"/>
  </si>
  <si>
    <t>(μm)</t>
    <phoneticPr fontId="1"/>
  </si>
  <si>
    <t>図作成用データ</t>
    <rPh sb="0" eb="1">
      <t>ズ</t>
    </rPh>
    <rPh sb="1" eb="4">
      <t>サクセイヨウ</t>
    </rPh>
    <phoneticPr fontId="1"/>
  </si>
  <si>
    <t>温度（℃）</t>
    <rPh sb="0" eb="2">
      <t>オンド</t>
    </rPh>
    <phoneticPr fontId="1"/>
  </si>
  <si>
    <t>温度別の粘性係数の計算</t>
    <rPh sb="0" eb="2">
      <t>オンド</t>
    </rPh>
    <rPh sb="2" eb="3">
      <t>ベツ</t>
    </rPh>
    <rPh sb="4" eb="6">
      <t>ネンセイ</t>
    </rPh>
    <rPh sb="6" eb="8">
      <t>ケイスウ</t>
    </rPh>
    <rPh sb="9" eb="11">
      <t>ケイサン</t>
    </rPh>
    <phoneticPr fontId="1"/>
  </si>
  <si>
    <t>粘性係数の計算（温度）水深16m</t>
    <rPh sb="0" eb="2">
      <t>ネンセイ</t>
    </rPh>
    <rPh sb="2" eb="4">
      <t>ケイスウ</t>
    </rPh>
    <rPh sb="5" eb="7">
      <t>ケイサン</t>
    </rPh>
    <rPh sb="8" eb="10">
      <t>オンド</t>
    </rPh>
    <rPh sb="11" eb="13">
      <t>スイシン</t>
    </rPh>
    <phoneticPr fontId="1"/>
  </si>
  <si>
    <t>粘性係数の計算（温度）水深3900m</t>
    <rPh sb="0" eb="2">
      <t>ネンセイ</t>
    </rPh>
    <rPh sb="2" eb="4">
      <t>ケイスウ</t>
    </rPh>
    <rPh sb="5" eb="7">
      <t>ケイサン</t>
    </rPh>
    <rPh sb="8" eb="10">
      <t>オンド</t>
    </rPh>
    <rPh sb="11" eb="13">
      <t>スイシン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</si>
</sst>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_);[Red]\(0\)"/>
    <numFmt numFmtId="178" formatCode="0.0_);[Red]\(0.0\)"/>
    <numFmt numFmtId="179" formatCode="0.00_);[Red]\(0.0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3" borderId="0" xfId="0" applyFont="1" applyFill="1">
      <alignment vertical="center"/>
    </xf>
    <xf numFmtId="177" fontId="0" fillId="0" borderId="0" xfId="0" applyNumberFormat="1">
      <alignment vertical="center"/>
    </xf>
    <xf numFmtId="0" fontId="2" fillId="2" borderId="1" xfId="0" applyFont="1" applyFill="1" applyBorder="1">
      <alignment vertical="center"/>
    </xf>
    <xf numFmtId="0" fontId="0" fillId="3" borderId="1" xfId="0" applyFill="1" applyBorder="1">
      <alignment vertical="center"/>
    </xf>
    <xf numFmtId="179" fontId="0" fillId="3" borderId="10" xfId="0" applyNumberFormat="1" applyFill="1" applyBorder="1">
      <alignment vertical="center"/>
    </xf>
    <xf numFmtId="179" fontId="0" fillId="3" borderId="11" xfId="0" applyNumberFormat="1" applyFill="1" applyBorder="1">
      <alignment vertical="center"/>
    </xf>
    <xf numFmtId="178" fontId="0" fillId="3" borderId="11" xfId="0" applyNumberFormat="1" applyFill="1" applyBorder="1">
      <alignment vertical="center"/>
    </xf>
    <xf numFmtId="177" fontId="0" fillId="3" borderId="11" xfId="0" applyNumberFormat="1" applyFill="1" applyBorder="1">
      <alignment vertical="center"/>
    </xf>
    <xf numFmtId="177" fontId="0" fillId="3" borderId="12" xfId="0" applyNumberFormat="1" applyFill="1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 baseline="0"/>
              <a:t>水深</a:t>
            </a:r>
            <a:r>
              <a:rPr lang="en-US" altLang="ja-JP" sz="900" baseline="0"/>
              <a:t>16m</a:t>
            </a:r>
            <a:r>
              <a:rPr lang="ja-JP" altLang="en-US" sz="900" baseline="0"/>
              <a:t>粘性係数</a:t>
            </a:r>
          </a:p>
        </c:rich>
      </c:tx>
      <c:layout>
        <c:manualLayout>
          <c:xMode val="edge"/>
          <c:yMode val="edge"/>
          <c:x val="0.26693390598902411"/>
          <c:y val="9.6491228070175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377279043328141"/>
          <c:y val="0.3350877192982456"/>
          <c:w val="0.64093309191965975"/>
          <c:h val="0.46141870424091724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8889609387061912"/>
                  <c:y val="-0.24383271170051113"/>
                </c:manualLayout>
              </c:layout>
              <c:numFmt formatCode="#,##0.00000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Sheet1!$B$13:$B$15</c:f>
              <c:numCache>
                <c:formatCode>General</c:formatCode>
                <c:ptCount val="3"/>
                <c:pt idx="0">
                  <c:v>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Sheet1!$C$13:$C$15</c:f>
              <c:numCache>
                <c:formatCode>General</c:formatCode>
                <c:ptCount val="3"/>
                <c:pt idx="0">
                  <c:v>1.8499999999999999E-2</c:v>
                </c:pt>
                <c:pt idx="1">
                  <c:v>1.06E-2</c:v>
                </c:pt>
                <c:pt idx="2">
                  <c:v>8.5199999999999998E-3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85-4138-9C73-E7F52C37A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675296"/>
        <c:axId val="94589024"/>
      </c:scatterChart>
      <c:valAx>
        <c:axId val="2030675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589024"/>
        <c:crosses val="autoZero"/>
        <c:crossBetween val="midCat"/>
      </c:valAx>
      <c:valAx>
        <c:axId val="9458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0675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 baseline="0"/>
              <a:t>水深</a:t>
            </a:r>
            <a:r>
              <a:rPr lang="en-US" altLang="ja-JP" sz="900" baseline="0"/>
              <a:t>3900m</a:t>
            </a:r>
            <a:r>
              <a:rPr lang="ja-JP" altLang="en-US" sz="900" baseline="0"/>
              <a:t>粘性係数</a:t>
            </a:r>
          </a:p>
        </c:rich>
      </c:tx>
      <c:layout>
        <c:manualLayout>
          <c:xMode val="edge"/>
          <c:yMode val="edge"/>
          <c:x val="0.24459130434782606"/>
          <c:y val="6.0085836909871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293310510099276"/>
          <c:y val="0.3278969957081545"/>
          <c:w val="0.63882341663813758"/>
          <c:h val="0.4729762427765199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24127079767203014"/>
                  <c:y val="-0.28125578723260453"/>
                </c:manualLayout>
              </c:layout>
              <c:numFmt formatCode="#,##0.00000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Sheet1!$B$17:$B$19</c:f>
              <c:numCache>
                <c:formatCode>General</c:formatCode>
                <c:ptCount val="3"/>
                <c:pt idx="0">
                  <c:v>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Sheet1!$C$17:$C$19</c:f>
              <c:numCache>
                <c:formatCode>General</c:formatCode>
                <c:ptCount val="3"/>
                <c:pt idx="0">
                  <c:v>1.7899999999999999E-2</c:v>
                </c:pt>
                <c:pt idx="1">
                  <c:v>1.0500000000000001E-2</c:v>
                </c:pt>
                <c:pt idx="2">
                  <c:v>8.5000000000000006E-3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95-495B-A457-500708815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480576"/>
        <c:axId val="94546176"/>
      </c:scatterChart>
      <c:valAx>
        <c:axId val="202548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546176"/>
        <c:crosses val="autoZero"/>
        <c:crossBetween val="midCat"/>
      </c:valAx>
      <c:valAx>
        <c:axId val="9454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5480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826781038544199"/>
          <c:y val="5.011389521640091E-2"/>
          <c:w val="0.65234465477274206"/>
          <c:h val="0.743971445482754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Sheet1!$J$6:$J$29</c:f>
              <c:numCache>
                <c:formatCode>General</c:formatCode>
                <c:ptCount val="24"/>
                <c:pt idx="0">
                  <c:v>0.1</c:v>
                </c:pt>
                <c:pt idx="1">
                  <c:v>0.15000000000000002</c:v>
                </c:pt>
                <c:pt idx="2">
                  <c:v>0.22500000000000003</c:v>
                </c:pt>
                <c:pt idx="3">
                  <c:v>0.33750000000000002</c:v>
                </c:pt>
                <c:pt idx="4">
                  <c:v>0.50625000000000009</c:v>
                </c:pt>
                <c:pt idx="5">
                  <c:v>0.75937500000000013</c:v>
                </c:pt>
                <c:pt idx="6">
                  <c:v>1.1390625000000001</c:v>
                </c:pt>
                <c:pt idx="7">
                  <c:v>1.7085937500000001</c:v>
                </c:pt>
                <c:pt idx="8">
                  <c:v>2.5628906250000001</c:v>
                </c:pt>
                <c:pt idx="9">
                  <c:v>3.8443359375000004</c:v>
                </c:pt>
                <c:pt idx="10">
                  <c:v>5.7665039062500005</c:v>
                </c:pt>
                <c:pt idx="11">
                  <c:v>8.6497558593750004</c:v>
                </c:pt>
                <c:pt idx="12">
                  <c:v>12.974633789062501</c:v>
                </c:pt>
                <c:pt idx="13">
                  <c:v>19.461950683593752</c:v>
                </c:pt>
                <c:pt idx="14">
                  <c:v>29.192926025390626</c:v>
                </c:pt>
                <c:pt idx="15">
                  <c:v>43.789389038085943</c:v>
                </c:pt>
                <c:pt idx="16">
                  <c:v>65.684083557128915</c:v>
                </c:pt>
                <c:pt idx="17">
                  <c:v>98.526125335693365</c:v>
                </c:pt>
                <c:pt idx="18">
                  <c:v>147.78918800354006</c:v>
                </c:pt>
                <c:pt idx="19">
                  <c:v>221.68378200531009</c:v>
                </c:pt>
                <c:pt idx="20">
                  <c:v>332.52567300796511</c:v>
                </c:pt>
                <c:pt idx="21">
                  <c:v>498.78850951194767</c:v>
                </c:pt>
                <c:pt idx="22">
                  <c:v>748.18276426792147</c:v>
                </c:pt>
                <c:pt idx="23">
                  <c:v>1122.2741464018823</c:v>
                </c:pt>
              </c:numCache>
            </c:numRef>
          </c:xVal>
          <c:yVal>
            <c:numRef>
              <c:f>Sheet1!$K$6:$K$29</c:f>
              <c:numCache>
                <c:formatCode>0.00_);[Red]\(0.00\)</c:formatCode>
                <c:ptCount val="24"/>
                <c:pt idx="0">
                  <c:v>3.3304745170515982E-5</c:v>
                </c:pt>
                <c:pt idx="1">
                  <c:v>7.4935676633660966E-5</c:v>
                </c:pt>
                <c:pt idx="2">
                  <c:v>1.6860527242573716E-4</c:v>
                </c:pt>
                <c:pt idx="3">
                  <c:v>3.7936186295790852E-4</c:v>
                </c:pt>
                <c:pt idx="4">
                  <c:v>8.5356419165529451E-4</c:v>
                </c:pt>
                <c:pt idx="5">
                  <c:v>1.9205194312244133E-3</c:v>
                </c:pt>
                <c:pt idx="6">
                  <c:v>4.3211687202549271E-3</c:v>
                </c:pt>
                <c:pt idx="7">
                  <c:v>9.7226296205735856E-3</c:v>
                </c:pt>
                <c:pt idx="8">
                  <c:v>2.1875916646290572E-2</c:v>
                </c:pt>
                <c:pt idx="9">
                  <c:v>4.9220812454153773E-2</c:v>
                </c:pt>
                <c:pt idx="10">
                  <c:v>0.11074682802184603</c:v>
                </c:pt>
                <c:pt idx="11">
                  <c:v>0.24918036304915353</c:v>
                </c:pt>
                <c:pt idx="12">
                  <c:v>0.56065581686059551</c:v>
                </c:pt>
                <c:pt idx="13" formatCode="0.0_);[Red]\(0.0\)">
                  <c:v>1.26147558793634</c:v>
                </c:pt>
                <c:pt idx="14" formatCode="0.0_);[Red]\(0.0\)">
                  <c:v>2.8383200728567641</c:v>
                </c:pt>
                <c:pt idx="15" formatCode="0.0_);[Red]\(0.0\)">
                  <c:v>6.386220163927721</c:v>
                </c:pt>
                <c:pt idx="16" formatCode="0_);[Red]\(0\)">
                  <c:v>14.368995368837371</c:v>
                </c:pt>
                <c:pt idx="17" formatCode="0_);[Red]\(0\)">
                  <c:v>32.330239579884079</c:v>
                </c:pt>
                <c:pt idx="18" formatCode="0_);[Red]\(0\)">
                  <c:v>72.743039054739214</c:v>
                </c:pt>
                <c:pt idx="19" formatCode="0_);[Red]\(0\)">
                  <c:v>163.67183787316318</c:v>
                </c:pt>
                <c:pt idx="20" formatCode="0_);[Red]\(0\)">
                  <c:v>368.261635214617</c:v>
                </c:pt>
                <c:pt idx="21" formatCode="0_);[Red]\(0\)">
                  <c:v>828.58867923288835</c:v>
                </c:pt>
                <c:pt idx="22" formatCode="0_);[Red]\(0\)">
                  <c:v>1864.3245282739986</c:v>
                </c:pt>
                <c:pt idx="23" formatCode="0_);[Red]\(0\)">
                  <c:v>4194.7301886164969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60-4C7B-AEA5-08C491519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569712"/>
        <c:axId val="94562400"/>
      </c:scatterChart>
      <c:valAx>
        <c:axId val="1947569712"/>
        <c:scaling>
          <c:logBase val="10"/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Radius (μm)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39149606299212591"/>
              <c:y val="0.85617300093805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562400"/>
        <c:crossesAt val="1.0000000000000002E-2"/>
        <c:crossBetween val="midCat"/>
      </c:valAx>
      <c:valAx>
        <c:axId val="94562400"/>
        <c:scaling>
          <c:logBase val="10"/>
          <c:orientation val="minMax"/>
          <c:max val="1000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Sinking velocity (m/d)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7569712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307975</xdr:colOff>
      <xdr:row>20</xdr:row>
      <xdr:rowOff>12700</xdr:rowOff>
    </xdr:from>
    <xdr:to>
      <xdr:col>2</xdr:col>
      <xdr:colOff>869950</xdr:colOff>
      <xdr:row>28</xdr:row>
      <xdr:rowOff>139700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F37AB1-DFA1-49B0-AF4E-B62D5BBFD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1044575</xdr:colOff>
      <xdr:row>20</xdr:row>
      <xdr:rowOff>57150</xdr:rowOff>
    </xdr:from>
    <xdr:to>
      <xdr:col>5</xdr:col>
      <xdr:colOff>107950</xdr:colOff>
      <xdr:row>29</xdr:row>
      <xdr:rowOff>44450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E646700-EC38-42EB-B151-A66A72E4B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136525</xdr:colOff>
      <xdr:row>0</xdr:row>
      <xdr:rowOff>88900</xdr:rowOff>
    </xdr:from>
    <xdr:to>
      <xdr:col>17</xdr:col>
      <xdr:colOff>69850</xdr:colOff>
      <xdr:row>21</xdr:row>
      <xdr:rowOff>95250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BE7494F-A62D-4EA2-BAF2-B6E8C72680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G12" sqref="G12"/>
    </sheetView>
  </sheetViews>
  <sheetFormatPr defaultRowHeight="13" x14ac:dyDescent="0.2"/>
  <cols>
    <col min="2" max="2" width="7" customWidth="1"/>
    <col min="3" max="3" width="8.6328125" customWidth="1"/>
    <col min="4" max="4" width="15.6328125" style="25" customWidth="1"/>
    <col min="5" max="5" width="5.6328125" customWidth="1"/>
    <col min="6" max="6" width="6" customWidth="1"/>
    <col min="7" max="7" width="2.54296875" customWidth="1"/>
    <col min="9" max="9" width="3.90625" customWidth="1"/>
    <col min="10" max="10" width="5.36328125" customWidth="1"/>
    <col min="11" max="11" width="12.54296875" style="16" bestFit="1" customWidth="1"/>
  </cols>
  <sheetData>
    <row r="1" spans="1:11" ht="13.5" thickBot="1" x14ac:dyDescent="0.25"/>
    <row r="2" spans="1:11" ht="13.5" thickBot="1" x14ac:dyDescent="0.25">
      <c r="D2" s="27" t="s">
        <v>20</v>
      </c>
      <c r="H2" s="18" t="s">
        <v>21</v>
      </c>
      <c r="K2"/>
    </row>
    <row r="3" spans="1:11" x14ac:dyDescent="0.2">
      <c r="J3" s="10" t="s">
        <v>24</v>
      </c>
      <c r="K3" s="10"/>
    </row>
    <row r="4" spans="1:11" ht="39" x14ac:dyDescent="0.2">
      <c r="B4" s="25" t="s">
        <v>9</v>
      </c>
      <c r="C4" s="25" t="s">
        <v>8</v>
      </c>
      <c r="D4" s="25" t="s">
        <v>2</v>
      </c>
      <c r="E4" s="25" t="s">
        <v>3</v>
      </c>
      <c r="F4" s="25" t="s">
        <v>4</v>
      </c>
      <c r="G4" s="25"/>
      <c r="H4" s="25" t="s">
        <v>0</v>
      </c>
      <c r="I4" s="25"/>
      <c r="J4" s="25" t="s">
        <v>22</v>
      </c>
      <c r="K4" s="26" t="s">
        <v>0</v>
      </c>
    </row>
    <row r="5" spans="1:11" ht="13.5" thickBot="1" x14ac:dyDescent="0.25">
      <c r="B5" t="s">
        <v>10</v>
      </c>
      <c r="C5" t="s">
        <v>12</v>
      </c>
      <c r="D5" s="25" t="s">
        <v>11</v>
      </c>
      <c r="E5" t="s">
        <v>13</v>
      </c>
      <c r="F5" t="s">
        <v>5</v>
      </c>
      <c r="H5" t="s">
        <v>1</v>
      </c>
      <c r="J5" t="s">
        <v>23</v>
      </c>
      <c r="K5" s="16" t="s">
        <v>6</v>
      </c>
    </row>
    <row r="6" spans="1:11" ht="13.5" thickBot="1" x14ac:dyDescent="0.25">
      <c r="B6">
        <f>E14</f>
        <v>1.4124113473669158E-2</v>
      </c>
      <c r="C6">
        <v>980</v>
      </c>
      <c r="D6" s="28">
        <v>1.0249999999999999</v>
      </c>
      <c r="E6" s="13">
        <v>1.05</v>
      </c>
      <c r="F6" s="14">
        <v>100</v>
      </c>
      <c r="H6">
        <f>2*C6*(F8)^2*(E6-D6)/9/(B6)</f>
        <v>3.8547158762171276E-2</v>
      </c>
      <c r="J6">
        <v>0.1</v>
      </c>
      <c r="K6" s="19">
        <f>2*$C$6*(J6/1000/10)^2*($E$6-$D$6)/9/($B$6)/100*3600*24</f>
        <v>3.3304745170515982E-5</v>
      </c>
    </row>
    <row r="7" spans="1:11" x14ac:dyDescent="0.2">
      <c r="F7" t="s">
        <v>7</v>
      </c>
      <c r="H7" t="s">
        <v>6</v>
      </c>
      <c r="J7">
        <f>J6*1.5</f>
        <v>0.15000000000000002</v>
      </c>
      <c r="K7" s="20">
        <f>2*$C$6*(J7/1000/10)^2*($E$6-$D$6)/9/($B$6)/100*3600*24</f>
        <v>7.4935676633660966E-5</v>
      </c>
    </row>
    <row r="8" spans="1:11" x14ac:dyDescent="0.2">
      <c r="F8" s="1">
        <f>F6/1000/10</f>
        <v>0.01</v>
      </c>
      <c r="H8" s="15">
        <f>H6/100*3600*24</f>
        <v>33.304745170515986</v>
      </c>
      <c r="J8">
        <f t="shared" ref="J8:J29" si="0">J7*1.5</f>
        <v>0.22500000000000003</v>
      </c>
      <c r="K8" s="20">
        <f>2*$C$6*(J8/1000/10)^2*($E$6-$D$6)/9/($B$6)/100*3600*24</f>
        <v>1.6860527242573716E-4</v>
      </c>
    </row>
    <row r="9" spans="1:11" x14ac:dyDescent="0.2">
      <c r="J9">
        <f t="shared" si="0"/>
        <v>0.33750000000000002</v>
      </c>
      <c r="K9" s="20">
        <f>2*$C$6*(J9/1000/10)^2*($E$6-$D$6)/9/($B$6)/100*3600*24</f>
        <v>3.7936186295790852E-4</v>
      </c>
    </row>
    <row r="10" spans="1:11" x14ac:dyDescent="0.2">
      <c r="A10" s="10" t="s">
        <v>26</v>
      </c>
      <c r="B10" s="10"/>
      <c r="C10" s="10"/>
      <c r="J10">
        <f t="shared" si="0"/>
        <v>0.50625000000000009</v>
      </c>
      <c r="K10" s="20">
        <f>2*$C$6*(J10/1000/10)^2*($E$6-$D$6)/9/($B$6)/100*3600*24</f>
        <v>8.5356419165529451E-4</v>
      </c>
    </row>
    <row r="11" spans="1:11" ht="13.5" thickBot="1" x14ac:dyDescent="0.25">
      <c r="A11" s="11" t="s">
        <v>19</v>
      </c>
      <c r="B11" s="11"/>
      <c r="C11" s="11"/>
      <c r="D11" s="11"/>
      <c r="J11">
        <f t="shared" si="0"/>
        <v>0.75937500000000013</v>
      </c>
      <c r="K11" s="20">
        <f>2*$C$6*(J11/1000/10)^2*($E$6-$D$6)/9/($B$6)/100*3600*24</f>
        <v>1.9205194312244133E-3</v>
      </c>
    </row>
    <row r="12" spans="1:11" ht="26.5" thickBot="1" x14ac:dyDescent="0.25">
      <c r="A12" s="8" t="s">
        <v>14</v>
      </c>
      <c r="B12" s="9" t="s">
        <v>15</v>
      </c>
      <c r="C12" s="24" t="s">
        <v>9</v>
      </c>
      <c r="D12" s="29" t="s">
        <v>27</v>
      </c>
      <c r="J12">
        <f t="shared" si="0"/>
        <v>1.1390625000000001</v>
      </c>
      <c r="K12" s="20">
        <f>2*$C$6*(J12/1000/10)^2*($E$6-$D$6)/9/($B$6)/100*3600*24</f>
        <v>4.3211687202549271E-3</v>
      </c>
    </row>
    <row r="13" spans="1:11" ht="13.5" thickBot="1" x14ac:dyDescent="0.25">
      <c r="A13" s="2">
        <v>16</v>
      </c>
      <c r="B13" s="3">
        <v>0</v>
      </c>
      <c r="C13" s="4">
        <v>1.8499999999999999E-2</v>
      </c>
      <c r="D13" s="25" t="s">
        <v>25</v>
      </c>
      <c r="E13" s="17">
        <v>10</v>
      </c>
      <c r="J13">
        <f t="shared" si="0"/>
        <v>1.7085937500000001</v>
      </c>
      <c r="K13" s="20">
        <f>2*$C$6*(J13/1000/10)^2*($E$6-$D$6)/9/($B$6)/100*3600*24</f>
        <v>9.7226296205735856E-3</v>
      </c>
    </row>
    <row r="14" spans="1:11" ht="26" x14ac:dyDescent="0.2">
      <c r="A14" s="2">
        <v>16</v>
      </c>
      <c r="B14" s="3">
        <v>20</v>
      </c>
      <c r="C14" s="4">
        <v>1.06E-2</v>
      </c>
      <c r="D14" s="25" t="s">
        <v>18</v>
      </c>
      <c r="E14">
        <f>0.018342*EXP(-0.026131*E13)</f>
        <v>1.4124113473669158E-2</v>
      </c>
      <c r="J14">
        <f t="shared" si="0"/>
        <v>2.5628906250000001</v>
      </c>
      <c r="K14" s="20">
        <f>2*$C$6*(J14/1000/10)^2*($E$6-$D$6)/9/($B$6)/100*3600*24</f>
        <v>2.1875916646290572E-2</v>
      </c>
    </row>
    <row r="15" spans="1:11" x14ac:dyDescent="0.2">
      <c r="A15" s="2">
        <v>16</v>
      </c>
      <c r="B15" s="3">
        <v>30</v>
      </c>
      <c r="C15" s="4">
        <v>8.5199999999999998E-3</v>
      </c>
      <c r="J15">
        <f t="shared" si="0"/>
        <v>3.8443359375000004</v>
      </c>
      <c r="K15" s="20">
        <f>2*$C$6*(J15/1000/10)^2*($E$6-$D$6)/9/($B$6)/100*3600*24</f>
        <v>4.9220812454153773E-2</v>
      </c>
    </row>
    <row r="16" spans="1:11" x14ac:dyDescent="0.2">
      <c r="A16" s="2"/>
      <c r="B16" s="3"/>
      <c r="C16" s="4"/>
      <c r="J16">
        <f t="shared" si="0"/>
        <v>5.7665039062500005</v>
      </c>
      <c r="K16" s="20">
        <f>2*$C$6*(J16/1000/10)^2*($E$6-$D$6)/9/($B$6)/100*3600*24</f>
        <v>0.11074682802184603</v>
      </c>
    </row>
    <row r="17" spans="1:11" ht="22" x14ac:dyDescent="0.2">
      <c r="A17" s="2">
        <v>3900</v>
      </c>
      <c r="B17" s="3">
        <v>0</v>
      </c>
      <c r="C17" s="4">
        <v>1.7899999999999999E-2</v>
      </c>
      <c r="D17" s="29" t="s">
        <v>28</v>
      </c>
      <c r="J17">
        <f t="shared" si="0"/>
        <v>8.6497558593750004</v>
      </c>
      <c r="K17" s="20">
        <f>2*$C$6*(J17/1000/10)^2*($E$6-$D$6)/9/($B$6)/100*3600*24</f>
        <v>0.24918036304915353</v>
      </c>
    </row>
    <row r="18" spans="1:11" ht="26" x14ac:dyDescent="0.2">
      <c r="A18" s="2">
        <v>3900</v>
      </c>
      <c r="B18" s="3">
        <v>20</v>
      </c>
      <c r="C18" s="4">
        <v>1.0500000000000001E-2</v>
      </c>
      <c r="D18" s="25" t="s">
        <v>16</v>
      </c>
      <c r="E18" s="12">
        <v>10</v>
      </c>
      <c r="J18">
        <f t="shared" si="0"/>
        <v>12.974633789062501</v>
      </c>
      <c r="K18" s="20">
        <f>2*$C$6*(J18/1000/10)^2*($E$6-$D$6)/9/($B$6)/100*3600*24</f>
        <v>0.56065581686059551</v>
      </c>
    </row>
    <row r="19" spans="1:11" ht="26.5" thickBot="1" x14ac:dyDescent="0.25">
      <c r="A19" s="5">
        <v>3900</v>
      </c>
      <c r="B19" s="6">
        <v>30</v>
      </c>
      <c r="C19" s="7">
        <v>8.5000000000000006E-3</v>
      </c>
      <c r="D19" s="25" t="s">
        <v>17</v>
      </c>
      <c r="E19">
        <f xml:space="preserve"> 0.017759*EXP(-0.025088*E18)</f>
        <v>1.381855742391676E-2</v>
      </c>
      <c r="J19">
        <f t="shared" si="0"/>
        <v>19.461950683593752</v>
      </c>
      <c r="K19" s="21">
        <f>2*$C$6*(J19/1000/10)^2*($E$6-$D$6)/9/($B$6)/100*3600*24</f>
        <v>1.26147558793634</v>
      </c>
    </row>
    <row r="20" spans="1:11" x14ac:dyDescent="0.2">
      <c r="J20">
        <f t="shared" si="0"/>
        <v>29.192926025390626</v>
      </c>
      <c r="K20" s="21">
        <f>2*$C$6*(J20/1000/10)^2*($E$6-$D$6)/9/($B$6)/100*3600*24</f>
        <v>2.8383200728567641</v>
      </c>
    </row>
    <row r="21" spans="1:11" x14ac:dyDescent="0.2">
      <c r="J21">
        <f t="shared" si="0"/>
        <v>43.789389038085943</v>
      </c>
      <c r="K21" s="21">
        <f>2*$C$6*(J21/1000/10)^2*($E$6-$D$6)/9/($B$6)/100*3600*24</f>
        <v>6.386220163927721</v>
      </c>
    </row>
    <row r="22" spans="1:11" x14ac:dyDescent="0.2">
      <c r="J22">
        <f t="shared" si="0"/>
        <v>65.684083557128915</v>
      </c>
      <c r="K22" s="22">
        <f>2*$C$6*(J22/1000/10)^2*($E$6-$D$6)/9/($B$6)/100*3600*24</f>
        <v>14.368995368837371</v>
      </c>
    </row>
    <row r="23" spans="1:11" x14ac:dyDescent="0.2">
      <c r="J23">
        <f t="shared" si="0"/>
        <v>98.526125335693365</v>
      </c>
      <c r="K23" s="22">
        <f>2*$C$6*(J23/1000/10)^2*($E$6-$D$6)/9/($B$6)/100*3600*24</f>
        <v>32.330239579884079</v>
      </c>
    </row>
    <row r="24" spans="1:11" x14ac:dyDescent="0.2">
      <c r="J24">
        <f t="shared" si="0"/>
        <v>147.78918800354006</v>
      </c>
      <c r="K24" s="22">
        <f>2*$C$6*(J24/1000/10)^2*($E$6-$D$6)/9/($B$6)/100*3600*24</f>
        <v>72.743039054739214</v>
      </c>
    </row>
    <row r="25" spans="1:11" x14ac:dyDescent="0.2">
      <c r="J25">
        <f t="shared" si="0"/>
        <v>221.68378200531009</v>
      </c>
      <c r="K25" s="22">
        <f>2*$C$6*(J25/1000/10)^2*($E$6-$D$6)/9/($B$6)/100*3600*24</f>
        <v>163.67183787316318</v>
      </c>
    </row>
    <row r="26" spans="1:11" x14ac:dyDescent="0.2">
      <c r="J26">
        <f t="shared" si="0"/>
        <v>332.52567300796511</v>
      </c>
      <c r="K26" s="22">
        <f>2*$C$6*(J26/1000/10)^2*($E$6-$D$6)/9/($B$6)/100*3600*24</f>
        <v>368.261635214617</v>
      </c>
    </row>
    <row r="27" spans="1:11" x14ac:dyDescent="0.2">
      <c r="J27">
        <f t="shared" si="0"/>
        <v>498.78850951194767</v>
      </c>
      <c r="K27" s="22">
        <f>2*$C$6*(J27/1000/10)^2*($E$6-$D$6)/9/($B$6)/100*3600*24</f>
        <v>828.58867923288835</v>
      </c>
    </row>
    <row r="28" spans="1:11" x14ac:dyDescent="0.2">
      <c r="J28">
        <f t="shared" si="0"/>
        <v>748.18276426792147</v>
      </c>
      <c r="K28" s="22">
        <f>2*$C$6*(J28/1000/10)^2*($E$6-$D$6)/9/($B$6)/100*3600*24</f>
        <v>1864.3245282739986</v>
      </c>
    </row>
    <row r="29" spans="1:11" ht="13.5" thickBot="1" x14ac:dyDescent="0.25">
      <c r="J29">
        <f t="shared" si="0"/>
        <v>1122.2741464018823</v>
      </c>
      <c r="K29" s="23">
        <f>2*$C$6*(J29/1000/10)^2*($E$6-$D$6)/9/($B$6)/100*3600*24</f>
        <v>4194.7301886164969</v>
      </c>
    </row>
  </sheetData>
  <mergeCells count="3">
    <mergeCell ref="A11:D11"/>
    <mergeCell ref="J3:K3"/>
    <mergeCell ref="A10:C10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淳之</dc:creator>
  <cp:lastModifiedBy>大木淳之</cp:lastModifiedBy>
  <dcterms:created xsi:type="dcterms:W3CDTF">2015-10-26T08:46:35Z</dcterms:created>
  <dcterms:modified xsi:type="dcterms:W3CDTF">2020-04-10T06:40:49Z</dcterms:modified>
</cp:coreProperties>
</file>