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B8B9BAC2-3304-4EA8-845A-A5275CE387EC}" xr6:coauthVersionLast="47" xr6:coauthVersionMax="47" xr10:uidLastSave="{00000000-0000-0000-0000-000000000000}"/>
  <bookViews>
    <workbookView xWindow="-120" yWindow="-120" windowWidth="29040" windowHeight="15720" xr2:uid="{E5C7BBD5-E7EE-42BF-BE2B-A5422D80718D}"/>
  </bookViews>
  <sheets>
    <sheet name="2015-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1" i="1" l="1"/>
  <c r="A130" i="1"/>
  <c r="B129" i="1"/>
  <c r="A129" i="1"/>
  <c r="A128" i="1"/>
  <c r="A127" i="1"/>
  <c r="A126" i="1"/>
  <c r="B125" i="1"/>
  <c r="A125" i="1"/>
  <c r="A124" i="1"/>
  <c r="A123" i="1"/>
  <c r="B122" i="1"/>
  <c r="A122" i="1"/>
  <c r="B121" i="1"/>
  <c r="A121" i="1"/>
  <c r="A120" i="1"/>
  <c r="A119" i="1"/>
  <c r="A118" i="1"/>
  <c r="A117" i="1"/>
  <c r="A116" i="1"/>
  <c r="B115" i="1"/>
  <c r="A115" i="1"/>
  <c r="A114" i="1"/>
  <c r="A113" i="1"/>
  <c r="B112" i="1"/>
  <c r="A112" i="1"/>
  <c r="A111" i="1"/>
  <c r="A110" i="1"/>
  <c r="A109" i="1"/>
  <c r="B108" i="1"/>
  <c r="A108" i="1"/>
  <c r="A107" i="1"/>
  <c r="A106" i="1"/>
  <c r="A105" i="1"/>
  <c r="B104" i="1"/>
  <c r="A104" i="1"/>
  <c r="A103" i="1"/>
  <c r="A102" i="1"/>
  <c r="B101" i="1"/>
  <c r="A101" i="1"/>
  <c r="A99" i="1"/>
  <c r="A98" i="1"/>
  <c r="B97" i="1"/>
  <c r="A97" i="1"/>
  <c r="A96" i="1"/>
  <c r="A95" i="1"/>
  <c r="A94" i="1"/>
  <c r="B93" i="1"/>
  <c r="A93" i="1"/>
  <c r="A92" i="1"/>
  <c r="A91" i="1"/>
  <c r="B90" i="1"/>
  <c r="A90" i="1"/>
  <c r="B89" i="1"/>
  <c r="A89" i="1"/>
  <c r="A88" i="1"/>
  <c r="A87" i="1"/>
  <c r="A86" i="1"/>
  <c r="A85" i="1"/>
  <c r="A84" i="1"/>
  <c r="B83" i="1"/>
  <c r="A83" i="1"/>
  <c r="A82" i="1"/>
  <c r="A81" i="1"/>
  <c r="B80" i="1"/>
  <c r="A80" i="1"/>
  <c r="A79" i="1"/>
  <c r="A78" i="1"/>
  <c r="A77" i="1"/>
  <c r="B76" i="1"/>
  <c r="A76" i="1"/>
  <c r="A75" i="1"/>
  <c r="A74" i="1"/>
  <c r="A73" i="1"/>
  <c r="B72" i="1"/>
  <c r="A72" i="1"/>
  <c r="A71" i="1"/>
  <c r="A70" i="1"/>
  <c r="B69" i="1"/>
  <c r="A69" i="1"/>
  <c r="A67" i="1"/>
  <c r="A66" i="1"/>
  <c r="B65" i="1"/>
  <c r="A65" i="1"/>
  <c r="A64" i="1"/>
  <c r="A63" i="1"/>
  <c r="A62" i="1"/>
  <c r="B61" i="1"/>
  <c r="A61" i="1"/>
  <c r="A60" i="1"/>
  <c r="A59" i="1"/>
  <c r="B58" i="1"/>
  <c r="A58" i="1"/>
  <c r="B57" i="1"/>
  <c r="A57" i="1"/>
  <c r="A56" i="1"/>
  <c r="A55" i="1"/>
  <c r="A54" i="1"/>
  <c r="A53" i="1"/>
  <c r="A52" i="1"/>
  <c r="B51" i="1"/>
  <c r="A51" i="1"/>
  <c r="A50" i="1"/>
  <c r="A49" i="1"/>
  <c r="B48" i="1"/>
  <c r="A48" i="1"/>
  <c r="A47" i="1"/>
  <c r="A46" i="1"/>
  <c r="A45" i="1"/>
  <c r="B44" i="1"/>
  <c r="A44" i="1"/>
  <c r="A43" i="1"/>
  <c r="A42" i="1"/>
  <c r="A41" i="1"/>
  <c r="B40" i="1"/>
  <c r="A40" i="1"/>
  <c r="A39" i="1"/>
  <c r="A38" i="1"/>
  <c r="B37" i="1"/>
  <c r="A37" i="1"/>
  <c r="A35" i="1"/>
  <c r="A34" i="1"/>
  <c r="B33" i="1"/>
  <c r="A33" i="1"/>
  <c r="A32" i="1"/>
  <c r="A31" i="1"/>
  <c r="A30" i="1"/>
  <c r="B29" i="1"/>
  <c r="A29" i="1"/>
  <c r="A28" i="1"/>
  <c r="A27" i="1"/>
  <c r="B26" i="1"/>
  <c r="A26" i="1"/>
  <c r="B25" i="1"/>
  <c r="A25" i="1"/>
  <c r="A24" i="1"/>
  <c r="A23" i="1"/>
  <c r="A22" i="1"/>
  <c r="A21" i="1"/>
  <c r="A20" i="1"/>
  <c r="B19" i="1"/>
  <c r="A19" i="1"/>
  <c r="A18" i="1"/>
  <c r="A17" i="1"/>
  <c r="B16" i="1"/>
  <c r="A16" i="1"/>
  <c r="A15" i="1"/>
  <c r="A14" i="1"/>
  <c r="A13" i="1"/>
  <c r="B12" i="1"/>
  <c r="A12" i="1"/>
  <c r="A11" i="1"/>
  <c r="A10" i="1"/>
  <c r="A9" i="1"/>
  <c r="B8" i="1"/>
  <c r="A8" i="1"/>
  <c r="A7" i="1"/>
  <c r="A6" i="1"/>
  <c r="B5" i="1"/>
  <c r="A5" i="1"/>
</calcChain>
</file>

<file path=xl/sharedStrings.xml><?xml version="1.0" encoding="utf-8"?>
<sst xmlns="http://schemas.openxmlformats.org/spreadsheetml/2006/main" count="242" uniqueCount="25">
  <si>
    <t>時刻</t>
    <rPh sb="0" eb="2">
      <t>ジコク</t>
    </rPh>
    <phoneticPr fontId="4"/>
  </si>
  <si>
    <t>地点名</t>
    <rPh sb="0" eb="2">
      <t>チテン</t>
    </rPh>
    <rPh sb="2" eb="3">
      <t>メイ</t>
    </rPh>
    <phoneticPr fontId="4"/>
  </si>
  <si>
    <t>水深</t>
    <rPh sb="0" eb="2">
      <t>スイシン</t>
    </rPh>
    <phoneticPr fontId="4"/>
  </si>
  <si>
    <t>透明度</t>
    <rPh sb="0" eb="3">
      <t>トウメイド</t>
    </rPh>
    <phoneticPr fontId="4"/>
  </si>
  <si>
    <t>採水深度</t>
    <rPh sb="0" eb="2">
      <t>サイスイ</t>
    </rPh>
    <rPh sb="2" eb="4">
      <t>シンド</t>
    </rPh>
    <phoneticPr fontId="7"/>
  </si>
  <si>
    <t>NO3-N</t>
  </si>
  <si>
    <t>NO2-N</t>
  </si>
  <si>
    <t>NH4-N</t>
  </si>
  <si>
    <t>PO4-P</t>
  </si>
  <si>
    <t>D-Si</t>
  </si>
  <si>
    <t>m</t>
    <phoneticPr fontId="4"/>
  </si>
  <si>
    <t>&gt;4.3</t>
    <phoneticPr fontId="4"/>
  </si>
  <si>
    <t>&gt;4.1</t>
    <phoneticPr fontId="4"/>
  </si>
  <si>
    <t>&gt;4.0</t>
    <phoneticPr fontId="4"/>
  </si>
  <si>
    <t>Chla</t>
    <phoneticPr fontId="4"/>
  </si>
  <si>
    <r>
      <rPr>
        <sz val="11"/>
        <color theme="1"/>
        <rFont val="Yu Gothic"/>
        <family val="3"/>
        <charset val="128"/>
      </rPr>
      <t>µ</t>
    </r>
    <r>
      <rPr>
        <sz val="11"/>
        <color theme="1"/>
        <rFont val="游ゴシック Light"/>
        <family val="3"/>
        <charset val="128"/>
        <scheme val="major"/>
      </rPr>
      <t>g/L</t>
    </r>
    <phoneticPr fontId="4"/>
  </si>
  <si>
    <t>検出限界</t>
    <rPh sb="0" eb="2">
      <t>ケンシュツ</t>
    </rPh>
    <rPh sb="2" eb="4">
      <t>ゲンカイ</t>
    </rPh>
    <phoneticPr fontId="3"/>
  </si>
  <si>
    <t>µmol/L</t>
  </si>
  <si>
    <t>0.07 µmol/L</t>
  </si>
  <si>
    <t>0.21 µmol/L</t>
  </si>
  <si>
    <t>0.06 µmol/L</t>
  </si>
  <si>
    <t>0.18 µmol/L</t>
  </si>
  <si>
    <t>UDL</t>
    <phoneticPr fontId="3"/>
  </si>
  <si>
    <t>日付</t>
    <rPh sb="0" eb="2">
      <t>ヒヅケ</t>
    </rPh>
    <phoneticPr fontId="4"/>
  </si>
  <si>
    <t>UDL：検出限界以下</t>
    <rPh sb="4" eb="6">
      <t>ケンシュツ</t>
    </rPh>
    <rPh sb="6" eb="8">
      <t>ゲンカイ</t>
    </rPh>
    <rPh sb="8" eb="10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</si>
</sst>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9" formatCode="0.00_);[Red]\(0.00\)"/>
    <numFmt numFmtId="182" formatCode="0.0_ "/>
  </numFmts>
  <fonts count="10">
    <font>
      <sz val="11"/>
      <color theme="1"/>
      <name val="游ゴシック Light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wrapText="1"/>
    </xf>
    <xf numFmtId="176" fontId="2" fillId="0" borderId="0" xfId="1" applyNumberFormat="1" applyFont="1" applyAlignment="1">
      <alignment wrapText="1"/>
    </xf>
    <xf numFmtId="0" fontId="6" fillId="0" borderId="0" xfId="2" applyFont="1">
      <alignment vertical="center"/>
    </xf>
    <xf numFmtId="179" fontId="8" fillId="0" borderId="0" xfId="1" applyNumberFormat="1" applyFont="1" applyAlignment="1">
      <alignment horizontal="center" wrapText="1"/>
    </xf>
    <xf numFmtId="0" fontId="2" fillId="0" borderId="0" xfId="1" applyFont="1"/>
    <xf numFmtId="176" fontId="2" fillId="0" borderId="0" xfId="1" applyNumberFormat="1" applyFont="1"/>
    <xf numFmtId="182" fontId="8" fillId="0" borderId="0" xfId="1" applyNumberFormat="1" applyFont="1" applyAlignment="1">
      <alignment horizontal="center"/>
    </xf>
    <xf numFmtId="0" fontId="2" fillId="0" borderId="0" xfId="0" applyFont="1">
      <alignment vertical="center"/>
    </xf>
    <xf numFmtId="0" fontId="8" fillId="0" borderId="0" xfId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9" fontId="8" fillId="0" borderId="0" xfId="1" applyNumberFormat="1" applyFont="1" applyAlignment="1">
      <alignment horizontal="center"/>
    </xf>
    <xf numFmtId="0" fontId="8" fillId="0" borderId="0" xfId="1" applyFont="1"/>
    <xf numFmtId="14" fontId="8" fillId="0" borderId="0" xfId="1" applyNumberFormat="1" applyFont="1"/>
    <xf numFmtId="176" fontId="8" fillId="0" borderId="0" xfId="1" applyNumberFormat="1" applyFont="1"/>
    <xf numFmtId="179" fontId="2" fillId="0" borderId="0" xfId="1" applyNumberFormat="1" applyFont="1" applyAlignment="1">
      <alignment horizontal="center" wrapText="1"/>
    </xf>
    <xf numFmtId="179" fontId="2" fillId="0" borderId="0" xfId="1" applyNumberFormat="1" applyFont="1" applyAlignment="1">
      <alignment horizontal="center"/>
    </xf>
    <xf numFmtId="179" fontId="2" fillId="0" borderId="0" xfId="1" applyNumberFormat="1" applyFont="1"/>
    <xf numFmtId="0" fontId="2" fillId="2" borderId="0" xfId="1" applyFont="1" applyFill="1"/>
  </cellXfs>
  <cellStyles count="3">
    <cellStyle name="標準" xfId="0" builtinId="0"/>
    <cellStyle name="標準 2" xfId="1" xr:uid="{A5EE6023-E31A-4E9E-8CAB-D8CC74EBECA5}"/>
    <cellStyle name="標準 5" xfId="2" xr:uid="{D2B15EC1-893E-4C84-8CC3-B1F37EA3D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24FB-8528-451B-B446-D4E88472B9C7}">
  <dimension ref="A1:N133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N5" sqref="N5"/>
    </sheetView>
  </sheetViews>
  <sheetFormatPr defaultColWidth="8.875" defaultRowHeight="18"/>
  <cols>
    <col min="1" max="1" width="12.75" style="5" bestFit="1" customWidth="1"/>
    <col min="2" max="2" width="10.75" style="6" bestFit="1" customWidth="1"/>
    <col min="3" max="3" width="9" style="5" bestFit="1" customWidth="1"/>
    <col min="4" max="4" width="9" style="5" customWidth="1"/>
    <col min="5" max="5" width="9" style="5" bestFit="1" customWidth="1"/>
    <col min="6" max="6" width="11.125" style="5" customWidth="1"/>
    <col min="7" max="7" width="8.875" style="8"/>
    <col min="8" max="12" width="10" style="16" customWidth="1"/>
    <col min="13" max="13" width="9" style="17" bestFit="1" customWidth="1"/>
    <col min="14" max="14" width="19.25" style="5" bestFit="1" customWidth="1"/>
    <col min="15" max="16384" width="8.875" style="5"/>
  </cols>
  <sheetData>
    <row r="1" spans="1:14" s="1" customFormat="1" ht="19.5">
      <c r="A1" s="1" t="s">
        <v>23</v>
      </c>
      <c r="B1" s="2" t="s">
        <v>0</v>
      </c>
      <c r="C1" s="1" t="s">
        <v>1</v>
      </c>
      <c r="D1" s="1" t="s">
        <v>2</v>
      </c>
      <c r="E1" s="1" t="s">
        <v>3</v>
      </c>
      <c r="F1" s="3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4" t="s">
        <v>14</v>
      </c>
    </row>
    <row r="2" spans="1:14" ht="19.5">
      <c r="D2" s="7" t="s">
        <v>10</v>
      </c>
      <c r="E2" s="7" t="s">
        <v>10</v>
      </c>
      <c r="F2" s="7" t="s">
        <v>10</v>
      </c>
      <c r="H2" s="16" t="s">
        <v>17</v>
      </c>
      <c r="I2" s="16" t="s">
        <v>17</v>
      </c>
      <c r="J2" s="16" t="s">
        <v>17</v>
      </c>
      <c r="K2" s="16" t="s">
        <v>17</v>
      </c>
      <c r="L2" s="16" t="s">
        <v>17</v>
      </c>
      <c r="M2" s="17" t="s">
        <v>15</v>
      </c>
    </row>
    <row r="3" spans="1:14">
      <c r="G3" s="8" t="s">
        <v>16</v>
      </c>
      <c r="H3" s="16" t="s">
        <v>18</v>
      </c>
      <c r="I3" s="16" t="s">
        <v>18</v>
      </c>
      <c r="J3" s="16" t="s">
        <v>19</v>
      </c>
      <c r="K3" s="16" t="s">
        <v>20</v>
      </c>
      <c r="L3" s="16" t="s">
        <v>21</v>
      </c>
      <c r="N3" s="18" t="s">
        <v>24</v>
      </c>
    </row>
    <row r="5" spans="1:14" s="12" customFormat="1" ht="19.5">
      <c r="A5" s="13">
        <f>DATE(2018,5,9)</f>
        <v>43229</v>
      </c>
      <c r="B5" s="14">
        <f>TIME(8,55,0)</f>
        <v>0.37152777777777779</v>
      </c>
      <c r="C5" s="12">
        <v>1</v>
      </c>
      <c r="D5" s="12">
        <v>7.2</v>
      </c>
      <c r="E5" s="12">
        <v>2.9</v>
      </c>
      <c r="F5" s="12">
        <v>0</v>
      </c>
      <c r="G5" s="8"/>
      <c r="H5" s="11">
        <v>1</v>
      </c>
      <c r="I5" s="11" t="s">
        <v>22</v>
      </c>
      <c r="J5" s="11" t="s">
        <v>22</v>
      </c>
      <c r="K5" s="11" t="s">
        <v>22</v>
      </c>
      <c r="L5" s="11">
        <v>7.3309608540925257</v>
      </c>
      <c r="M5" s="11">
        <v>4.34</v>
      </c>
    </row>
    <row r="6" spans="1:14" s="12" customFormat="1" ht="19.5">
      <c r="A6" s="13">
        <f t="shared" ref="A6:A35" si="0">DATE(2018,5,9)</f>
        <v>43229</v>
      </c>
      <c r="B6" s="14"/>
      <c r="C6" s="12">
        <v>1</v>
      </c>
      <c r="F6" s="12">
        <v>6.2</v>
      </c>
      <c r="G6" s="8"/>
      <c r="H6" s="11" t="s">
        <v>22</v>
      </c>
      <c r="I6" s="11" t="s">
        <v>22</v>
      </c>
      <c r="J6" s="11" t="s">
        <v>22</v>
      </c>
      <c r="K6" s="11" t="s">
        <v>22</v>
      </c>
      <c r="L6" s="11">
        <v>3.3807829181494657</v>
      </c>
      <c r="M6" s="11">
        <v>3.64</v>
      </c>
    </row>
    <row r="7" spans="1:14" s="12" customFormat="1" ht="19.5">
      <c r="A7" s="13">
        <f t="shared" si="0"/>
        <v>43229</v>
      </c>
      <c r="B7" s="14"/>
      <c r="C7" s="12">
        <v>1</v>
      </c>
      <c r="F7" s="12">
        <v>7.2</v>
      </c>
      <c r="G7" s="8"/>
      <c r="H7" s="11">
        <v>7.1428571428571438E-2</v>
      </c>
      <c r="I7" s="11" t="s">
        <v>22</v>
      </c>
      <c r="J7" s="11">
        <v>0.2142857142857143</v>
      </c>
      <c r="K7" s="11" t="s">
        <v>22</v>
      </c>
      <c r="L7" s="11">
        <v>5.017793594306049</v>
      </c>
      <c r="M7" s="11"/>
    </row>
    <row r="8" spans="1:14" s="12" customFormat="1" ht="19.5">
      <c r="A8" s="13">
        <f t="shared" si="0"/>
        <v>43229</v>
      </c>
      <c r="B8" s="14">
        <f>TIME(10,24,0)</f>
        <v>0.43333333333333335</v>
      </c>
      <c r="C8" s="12">
        <v>2</v>
      </c>
      <c r="D8" s="12">
        <v>13.5</v>
      </c>
      <c r="E8" s="12">
        <v>3.2</v>
      </c>
      <c r="F8" s="12">
        <v>0</v>
      </c>
      <c r="G8" s="8"/>
      <c r="H8" s="11">
        <v>0.78571428571428559</v>
      </c>
      <c r="I8" s="11">
        <v>7.1428571428571438E-2</v>
      </c>
      <c r="J8" s="11" t="s">
        <v>22</v>
      </c>
      <c r="K8" s="11" t="s">
        <v>22</v>
      </c>
      <c r="L8" s="11">
        <v>6.4768683274021353</v>
      </c>
      <c r="M8" s="11">
        <v>5.97</v>
      </c>
    </row>
    <row r="9" spans="1:14" s="12" customFormat="1" ht="19.5">
      <c r="A9" s="13">
        <f t="shared" si="0"/>
        <v>43229</v>
      </c>
      <c r="B9" s="14"/>
      <c r="C9" s="12">
        <v>2</v>
      </c>
      <c r="F9" s="12">
        <v>5</v>
      </c>
      <c r="G9" s="8"/>
      <c r="H9" s="11">
        <v>7.1428571428571438E-2</v>
      </c>
      <c r="I9" s="11" t="s">
        <v>22</v>
      </c>
      <c r="J9" s="11" t="s">
        <v>22</v>
      </c>
      <c r="K9" s="11" t="s">
        <v>22</v>
      </c>
      <c r="L9" s="11">
        <v>1.4946619217081851</v>
      </c>
      <c r="M9" s="11">
        <v>5.38</v>
      </c>
    </row>
    <row r="10" spans="1:14" s="12" customFormat="1" ht="19.5">
      <c r="A10" s="13">
        <f t="shared" si="0"/>
        <v>43229</v>
      </c>
      <c r="B10" s="14"/>
      <c r="C10" s="12">
        <v>2</v>
      </c>
      <c r="F10" s="12">
        <v>12.5</v>
      </c>
      <c r="G10" s="8"/>
      <c r="H10" s="11" t="s">
        <v>22</v>
      </c>
      <c r="I10" s="11" t="s">
        <v>22</v>
      </c>
      <c r="J10" s="11" t="s">
        <v>22</v>
      </c>
      <c r="K10" s="11" t="s">
        <v>22</v>
      </c>
      <c r="L10" s="11">
        <v>1.2811387900355871</v>
      </c>
      <c r="M10" s="11">
        <v>2.15</v>
      </c>
    </row>
    <row r="11" spans="1:14" s="12" customFormat="1" ht="19.5">
      <c r="A11" s="13">
        <f t="shared" si="0"/>
        <v>43229</v>
      </c>
      <c r="B11" s="14"/>
      <c r="C11" s="12">
        <v>2</v>
      </c>
      <c r="F11" s="12">
        <v>13.5</v>
      </c>
      <c r="G11" s="8"/>
      <c r="H11" s="11">
        <v>0.14285714285714288</v>
      </c>
      <c r="I11" s="11">
        <v>7.1428571428571438E-2</v>
      </c>
      <c r="J11" s="11">
        <v>3.2857142857142856</v>
      </c>
      <c r="K11" s="11">
        <v>0.4838709677419355</v>
      </c>
      <c r="L11" s="11">
        <v>12.597864768683273</v>
      </c>
      <c r="M11" s="11"/>
    </row>
    <row r="12" spans="1:14" s="12" customFormat="1" ht="19.5">
      <c r="A12" s="13">
        <f t="shared" si="0"/>
        <v>43229</v>
      </c>
      <c r="B12" s="14">
        <f>TIME(11,36,0)</f>
        <v>0.48333333333333334</v>
      </c>
      <c r="C12" s="12">
        <v>3</v>
      </c>
      <c r="D12" s="12">
        <v>11.2</v>
      </c>
      <c r="E12" s="12">
        <v>2.4</v>
      </c>
      <c r="F12" s="12">
        <v>0</v>
      </c>
      <c r="G12" s="8"/>
      <c r="H12" s="11">
        <v>11.428571428571429</v>
      </c>
      <c r="I12" s="11">
        <v>0.2142857142857143</v>
      </c>
      <c r="J12" s="11" t="s">
        <v>22</v>
      </c>
      <c r="K12" s="11" t="s">
        <v>22</v>
      </c>
      <c r="L12" s="11">
        <v>25.444839857651242</v>
      </c>
      <c r="M12" s="11">
        <v>12.9</v>
      </c>
    </row>
    <row r="13" spans="1:14" s="12" customFormat="1" ht="19.5">
      <c r="A13" s="13">
        <f t="shared" si="0"/>
        <v>43229</v>
      </c>
      <c r="B13" s="14"/>
      <c r="C13" s="12">
        <v>3</v>
      </c>
      <c r="F13" s="12">
        <v>5</v>
      </c>
      <c r="G13" s="8"/>
      <c r="H13" s="11">
        <v>0.14285714285714288</v>
      </c>
      <c r="I13" s="11" t="s">
        <v>22</v>
      </c>
      <c r="J13" s="11" t="s">
        <v>22</v>
      </c>
      <c r="K13" s="11" t="s">
        <v>22</v>
      </c>
      <c r="L13" s="11">
        <v>0.99644128113879005</v>
      </c>
      <c r="M13" s="11">
        <v>5.79</v>
      </c>
    </row>
    <row r="14" spans="1:14" s="12" customFormat="1" ht="19.5">
      <c r="A14" s="13">
        <f t="shared" si="0"/>
        <v>43229</v>
      </c>
      <c r="B14" s="14"/>
      <c r="C14" s="12">
        <v>3</v>
      </c>
      <c r="F14" s="12">
        <v>10.199999999999999</v>
      </c>
      <c r="G14" s="8"/>
      <c r="H14" s="11">
        <v>7.1428571428571438E-2</v>
      </c>
      <c r="I14" s="11" t="s">
        <v>22</v>
      </c>
      <c r="J14" s="11">
        <v>0.4285714285714286</v>
      </c>
      <c r="K14" s="11">
        <v>9.6774193548387094E-2</v>
      </c>
      <c r="L14" s="11">
        <v>4.6263345195729535</v>
      </c>
      <c r="M14" s="11">
        <v>5.09</v>
      </c>
    </row>
    <row r="15" spans="1:14" s="12" customFormat="1" ht="19.5">
      <c r="A15" s="13">
        <f t="shared" si="0"/>
        <v>43229</v>
      </c>
      <c r="B15" s="14"/>
      <c r="C15" s="12">
        <v>3</v>
      </c>
      <c r="F15" s="12">
        <v>11.2</v>
      </c>
      <c r="G15" s="8"/>
      <c r="H15" s="11">
        <v>0.2142857142857143</v>
      </c>
      <c r="I15" s="11">
        <v>7.1428571428571438E-2</v>
      </c>
      <c r="J15" s="11">
        <v>4.1428571428571432</v>
      </c>
      <c r="K15" s="11">
        <v>0.61290322580645162</v>
      </c>
      <c r="L15" s="11">
        <v>14.128113879003559</v>
      </c>
      <c r="M15" s="11"/>
    </row>
    <row r="16" spans="1:14" s="12" customFormat="1" ht="19.5">
      <c r="A16" s="13">
        <f t="shared" si="0"/>
        <v>43229</v>
      </c>
      <c r="B16" s="14">
        <f>TIME(11,20,0)</f>
        <v>0.47222222222222221</v>
      </c>
      <c r="C16" s="12">
        <v>4</v>
      </c>
      <c r="D16" s="12">
        <v>6.2</v>
      </c>
      <c r="E16" s="12">
        <v>2.5</v>
      </c>
      <c r="F16" s="12">
        <v>0</v>
      </c>
      <c r="G16" s="8"/>
      <c r="H16" s="11">
        <v>14.714285714285714</v>
      </c>
      <c r="I16" s="11">
        <v>0.14285714285714288</v>
      </c>
      <c r="J16" s="11">
        <v>0.2142857142857143</v>
      </c>
      <c r="K16" s="11">
        <v>0.22580645161290325</v>
      </c>
      <c r="L16" s="11">
        <v>50.533807829181484</v>
      </c>
      <c r="M16" s="11">
        <v>9.6300000000000008</v>
      </c>
    </row>
    <row r="17" spans="1:13" s="12" customFormat="1" ht="19.5">
      <c r="A17" s="13">
        <f t="shared" si="0"/>
        <v>43229</v>
      </c>
      <c r="B17" s="14"/>
      <c r="C17" s="12">
        <v>4</v>
      </c>
      <c r="F17" s="12">
        <v>5.2</v>
      </c>
      <c r="G17" s="8"/>
      <c r="H17" s="11">
        <v>0.57142857142857151</v>
      </c>
      <c r="I17" s="11" t="s">
        <v>22</v>
      </c>
      <c r="J17" s="11">
        <v>0.78571428571428559</v>
      </c>
      <c r="K17" s="11" t="s">
        <v>22</v>
      </c>
      <c r="L17" s="11">
        <v>7.1174377224199281</v>
      </c>
      <c r="M17" s="11">
        <v>8.7200000000000006</v>
      </c>
    </row>
    <row r="18" spans="1:13" s="12" customFormat="1" ht="19.5">
      <c r="A18" s="13">
        <f t="shared" si="0"/>
        <v>43229</v>
      </c>
      <c r="B18" s="14"/>
      <c r="C18" s="12">
        <v>4</v>
      </c>
      <c r="F18" s="12">
        <v>6.2</v>
      </c>
      <c r="G18" s="8"/>
      <c r="H18" s="11">
        <v>0.71428571428571419</v>
      </c>
      <c r="I18" s="11">
        <v>7.1428571428571438E-2</v>
      </c>
      <c r="J18" s="11">
        <v>7.5714285714285712</v>
      </c>
      <c r="K18" s="11">
        <v>0.70967741935483863</v>
      </c>
      <c r="L18" s="11">
        <v>21.352313167259783</v>
      </c>
      <c r="M18" s="11"/>
    </row>
    <row r="19" spans="1:13" s="12" customFormat="1" ht="19.5">
      <c r="A19" s="13">
        <f t="shared" si="0"/>
        <v>43229</v>
      </c>
      <c r="B19" s="14">
        <f>TIME(10,44,0)</f>
        <v>0.44722222222222224</v>
      </c>
      <c r="C19" s="12">
        <v>5</v>
      </c>
      <c r="D19" s="12">
        <v>18.2</v>
      </c>
      <c r="E19" s="12">
        <v>3</v>
      </c>
      <c r="F19" s="12">
        <v>0</v>
      </c>
      <c r="G19" s="8"/>
      <c r="H19" s="11">
        <v>2.8571428571428572</v>
      </c>
      <c r="I19" s="11">
        <v>7.1428571428571438E-2</v>
      </c>
      <c r="J19" s="11" t="s">
        <v>22</v>
      </c>
      <c r="K19" s="11" t="s">
        <v>22</v>
      </c>
      <c r="L19" s="11">
        <v>9.6085409252669027</v>
      </c>
      <c r="M19" s="11">
        <v>7.04</v>
      </c>
    </row>
    <row r="20" spans="1:13" s="12" customFormat="1" ht="19.5">
      <c r="A20" s="13">
        <f t="shared" si="0"/>
        <v>43229</v>
      </c>
      <c r="B20" s="14"/>
      <c r="C20" s="12">
        <v>5</v>
      </c>
      <c r="F20" s="12">
        <v>5</v>
      </c>
      <c r="G20" s="8"/>
      <c r="H20" s="11">
        <v>7.1428571428571438E-2</v>
      </c>
      <c r="I20" s="11" t="s">
        <v>22</v>
      </c>
      <c r="J20" s="11" t="s">
        <v>22</v>
      </c>
      <c r="K20" s="11" t="s">
        <v>22</v>
      </c>
      <c r="L20" s="11">
        <v>1.4234875444839856</v>
      </c>
      <c r="M20" s="11">
        <v>5.08</v>
      </c>
    </row>
    <row r="21" spans="1:13" s="12" customFormat="1" ht="19.5">
      <c r="A21" s="13">
        <f t="shared" si="0"/>
        <v>43229</v>
      </c>
      <c r="B21" s="14"/>
      <c r="C21" s="12">
        <v>5</v>
      </c>
      <c r="F21" s="12">
        <v>10</v>
      </c>
      <c r="G21" s="8"/>
      <c r="H21" s="11" t="s">
        <v>22</v>
      </c>
      <c r="I21" s="11" t="s">
        <v>22</v>
      </c>
      <c r="J21" s="11" t="s">
        <v>22</v>
      </c>
      <c r="K21" s="11" t="s">
        <v>22</v>
      </c>
      <c r="L21" s="11">
        <v>1.0320284697508897</v>
      </c>
      <c r="M21" s="11">
        <v>1.52</v>
      </c>
    </row>
    <row r="22" spans="1:13" s="12" customFormat="1" ht="19.5">
      <c r="A22" s="13">
        <f t="shared" si="0"/>
        <v>43229</v>
      </c>
      <c r="B22" s="14"/>
      <c r="C22" s="12">
        <v>5</v>
      </c>
      <c r="F22" s="12">
        <v>15</v>
      </c>
      <c r="G22" s="8"/>
      <c r="H22" s="11" t="s">
        <v>22</v>
      </c>
      <c r="I22" s="11" t="s">
        <v>22</v>
      </c>
      <c r="J22" s="11" t="s">
        <v>22</v>
      </c>
      <c r="K22" s="11" t="s">
        <v>22</v>
      </c>
      <c r="L22" s="11">
        <v>1.6014234875444837</v>
      </c>
      <c r="M22" s="11">
        <v>3.97</v>
      </c>
    </row>
    <row r="23" spans="1:13" s="12" customFormat="1" ht="19.5">
      <c r="A23" s="13">
        <f t="shared" si="0"/>
        <v>43229</v>
      </c>
      <c r="B23" s="14"/>
      <c r="C23" s="12">
        <v>5</v>
      </c>
      <c r="F23" s="12">
        <v>17.2</v>
      </c>
      <c r="G23" s="8"/>
      <c r="H23" s="11" t="s">
        <v>22</v>
      </c>
      <c r="I23" s="11">
        <v>7.1428571428571438E-2</v>
      </c>
      <c r="J23" s="11">
        <v>1.3571428571428572</v>
      </c>
      <c r="K23" s="11">
        <v>9.6774193548387094E-2</v>
      </c>
      <c r="L23" s="11">
        <v>5.622775800711743</v>
      </c>
      <c r="M23" s="11">
        <v>3.32</v>
      </c>
    </row>
    <row r="24" spans="1:13" s="12" customFormat="1" ht="19.5">
      <c r="A24" s="13">
        <f t="shared" si="0"/>
        <v>43229</v>
      </c>
      <c r="B24" s="14"/>
      <c r="C24" s="12">
        <v>5</v>
      </c>
      <c r="F24" s="12">
        <v>18.2</v>
      </c>
      <c r="G24" s="8"/>
      <c r="H24" s="11">
        <v>0.14285714285714288</v>
      </c>
      <c r="I24" s="11">
        <v>0.14285714285714288</v>
      </c>
      <c r="J24" s="11">
        <v>5</v>
      </c>
      <c r="K24" s="11">
        <v>0.58064516129032251</v>
      </c>
      <c r="L24" s="11">
        <v>15.765124555160142</v>
      </c>
      <c r="M24" s="11"/>
    </row>
    <row r="25" spans="1:13" s="12" customFormat="1" ht="19.5">
      <c r="A25" s="13">
        <f t="shared" si="0"/>
        <v>43229</v>
      </c>
      <c r="B25" s="14">
        <f>TIME(8,32,0)</f>
        <v>0.35555555555555557</v>
      </c>
      <c r="C25" s="12">
        <v>7</v>
      </c>
      <c r="D25" s="12">
        <v>4.0999999999999996</v>
      </c>
      <c r="E25" s="12" t="s">
        <v>12</v>
      </c>
      <c r="F25" s="12">
        <v>0</v>
      </c>
      <c r="G25" s="8"/>
      <c r="H25" s="11">
        <v>0.64285714285714279</v>
      </c>
      <c r="I25" s="11" t="s">
        <v>22</v>
      </c>
      <c r="J25" s="11" t="s">
        <v>22</v>
      </c>
      <c r="K25" s="11" t="s">
        <v>22</v>
      </c>
      <c r="L25" s="11">
        <v>6.4412811387900355</v>
      </c>
      <c r="M25" s="11">
        <v>3.81</v>
      </c>
    </row>
    <row r="26" spans="1:13" s="12" customFormat="1" ht="19.5">
      <c r="A26" s="13">
        <f t="shared" si="0"/>
        <v>43229</v>
      </c>
      <c r="B26" s="14">
        <f>TIME(9,13,0)</f>
        <v>0.3840277777777778</v>
      </c>
      <c r="C26" s="12">
        <v>8</v>
      </c>
      <c r="D26" s="12">
        <v>4.3</v>
      </c>
      <c r="E26" s="12" t="s">
        <v>11</v>
      </c>
      <c r="F26" s="12">
        <v>0</v>
      </c>
      <c r="G26" s="8"/>
      <c r="H26" s="11">
        <v>2.4285714285714288</v>
      </c>
      <c r="I26" s="11">
        <v>7.1428571428571438E-2</v>
      </c>
      <c r="J26" s="11" t="s">
        <v>22</v>
      </c>
      <c r="K26" s="11" t="s">
        <v>22</v>
      </c>
      <c r="L26" s="11">
        <v>4.8042704626334514</v>
      </c>
      <c r="M26" s="11">
        <v>2.2200000000000002</v>
      </c>
    </row>
    <row r="27" spans="1:13" s="12" customFormat="1" ht="19.5">
      <c r="A27" s="13">
        <f t="shared" si="0"/>
        <v>43229</v>
      </c>
      <c r="B27" s="14"/>
      <c r="C27" s="12">
        <v>8</v>
      </c>
      <c r="F27" s="12">
        <v>3.3</v>
      </c>
      <c r="G27" s="8"/>
      <c r="H27" s="11">
        <v>2.285714285714286</v>
      </c>
      <c r="I27" s="11">
        <v>7.1428571428571438E-2</v>
      </c>
      <c r="J27" s="11" t="s">
        <v>22</v>
      </c>
      <c r="K27" s="11" t="s">
        <v>22</v>
      </c>
      <c r="L27" s="11">
        <v>4.8042704626334514</v>
      </c>
      <c r="M27" s="11">
        <v>2.1800000000000002</v>
      </c>
    </row>
    <row r="28" spans="1:13" s="12" customFormat="1" ht="19.5">
      <c r="A28" s="13">
        <f t="shared" si="0"/>
        <v>43229</v>
      </c>
      <c r="B28" s="14"/>
      <c r="C28" s="12">
        <v>8</v>
      </c>
      <c r="F28" s="12">
        <v>4.3</v>
      </c>
      <c r="G28" s="8"/>
      <c r="H28" s="11">
        <v>0.85714285714285721</v>
      </c>
      <c r="I28" s="11" t="s">
        <v>22</v>
      </c>
      <c r="J28" s="11" t="s">
        <v>22</v>
      </c>
      <c r="K28" s="11" t="s">
        <v>22</v>
      </c>
      <c r="L28" s="11">
        <v>6.7971530249110321</v>
      </c>
      <c r="M28" s="11"/>
    </row>
    <row r="29" spans="1:13" s="12" customFormat="1" ht="19.5">
      <c r="A29" s="13">
        <f t="shared" si="0"/>
        <v>43229</v>
      </c>
      <c r="B29" s="14">
        <f>TIME(9,36,0)</f>
        <v>0.4</v>
      </c>
      <c r="C29" s="12">
        <v>10</v>
      </c>
      <c r="D29" s="12">
        <v>10.6</v>
      </c>
      <c r="E29" s="12">
        <v>4</v>
      </c>
      <c r="F29" s="12">
        <v>0</v>
      </c>
      <c r="G29" s="8"/>
      <c r="H29" s="11" t="s">
        <v>22</v>
      </c>
      <c r="I29" s="11" t="s">
        <v>22</v>
      </c>
      <c r="J29" s="11" t="s">
        <v>22</v>
      </c>
      <c r="K29" s="11" t="s">
        <v>22</v>
      </c>
      <c r="L29" s="11">
        <v>2.9893238434163703</v>
      </c>
      <c r="M29" s="11">
        <v>3.74</v>
      </c>
    </row>
    <row r="30" spans="1:13" s="12" customFormat="1" ht="19.5">
      <c r="A30" s="13">
        <f t="shared" si="0"/>
        <v>43229</v>
      </c>
      <c r="B30" s="14"/>
      <c r="C30" s="12">
        <v>10</v>
      </c>
      <c r="F30" s="12">
        <v>5</v>
      </c>
      <c r="G30" s="8"/>
      <c r="H30" s="11" t="s">
        <v>22</v>
      </c>
      <c r="I30" s="11" t="s">
        <v>22</v>
      </c>
      <c r="J30" s="11" t="s">
        <v>22</v>
      </c>
      <c r="K30" s="11" t="s">
        <v>22</v>
      </c>
      <c r="L30" s="11">
        <v>3.1316725978647684</v>
      </c>
      <c r="M30" s="11">
        <v>3.04</v>
      </c>
    </row>
    <row r="31" spans="1:13" s="12" customFormat="1" ht="19.5">
      <c r="A31" s="13">
        <f t="shared" si="0"/>
        <v>43229</v>
      </c>
      <c r="B31" s="14"/>
      <c r="C31" s="12">
        <v>10</v>
      </c>
      <c r="F31" s="12">
        <v>9.6</v>
      </c>
      <c r="G31" s="8"/>
      <c r="H31" s="11">
        <v>7.1428571428571438E-2</v>
      </c>
      <c r="I31" s="11" t="s">
        <v>22</v>
      </c>
      <c r="J31" s="11">
        <v>0.2142857142857143</v>
      </c>
      <c r="K31" s="11" t="s">
        <v>22</v>
      </c>
      <c r="L31" s="11">
        <v>3.2028469750889674</v>
      </c>
      <c r="M31" s="11">
        <v>3.52</v>
      </c>
    </row>
    <row r="32" spans="1:13" s="12" customFormat="1" ht="19.5">
      <c r="A32" s="13">
        <f t="shared" si="0"/>
        <v>43229</v>
      </c>
      <c r="B32" s="14"/>
      <c r="C32" s="12">
        <v>10</v>
      </c>
      <c r="F32" s="12">
        <v>10.6</v>
      </c>
      <c r="G32" s="8"/>
      <c r="H32" s="11">
        <v>0.2142857142857143</v>
      </c>
      <c r="I32" s="11" t="s">
        <v>22</v>
      </c>
      <c r="J32" s="11">
        <v>1.3571428571428572</v>
      </c>
      <c r="K32" s="11">
        <v>0.16129032258064516</v>
      </c>
      <c r="L32" s="11">
        <v>6.0142348754448403</v>
      </c>
      <c r="M32" s="11"/>
    </row>
    <row r="33" spans="1:13" s="12" customFormat="1" ht="19.5">
      <c r="A33" s="13">
        <f t="shared" si="0"/>
        <v>43229</v>
      </c>
      <c r="B33" s="14">
        <f>TIME(8,10,0)</f>
        <v>0.34027777777777779</v>
      </c>
      <c r="C33" s="12">
        <v>12</v>
      </c>
      <c r="D33" s="12">
        <v>8.6</v>
      </c>
      <c r="E33" s="12">
        <v>3</v>
      </c>
      <c r="F33" s="12">
        <v>0</v>
      </c>
      <c r="G33" s="8"/>
      <c r="H33" s="11">
        <v>7.9285714285714288</v>
      </c>
      <c r="I33" s="11">
        <v>7.1428571428571438E-2</v>
      </c>
      <c r="J33" s="11">
        <v>0.28571428571428575</v>
      </c>
      <c r="K33" s="11" t="s">
        <v>22</v>
      </c>
      <c r="L33" s="11">
        <v>18.185053380782918</v>
      </c>
      <c r="M33" s="11">
        <v>9.7100000000000009</v>
      </c>
    </row>
    <row r="34" spans="1:13" s="12" customFormat="1" ht="19.5">
      <c r="A34" s="13">
        <f t="shared" si="0"/>
        <v>43229</v>
      </c>
      <c r="B34" s="14"/>
      <c r="C34" s="12">
        <v>12</v>
      </c>
      <c r="F34" s="12">
        <v>7.6</v>
      </c>
      <c r="G34" s="8"/>
      <c r="H34" s="11">
        <v>7.1428571428571438E-2</v>
      </c>
      <c r="I34" s="11" t="s">
        <v>22</v>
      </c>
      <c r="J34" s="11">
        <v>0.35714285714285715</v>
      </c>
      <c r="K34" s="11" t="s">
        <v>22</v>
      </c>
      <c r="L34" s="11">
        <v>2.3487544483985765</v>
      </c>
      <c r="M34" s="11">
        <v>4.9000000000000004</v>
      </c>
    </row>
    <row r="35" spans="1:13" s="12" customFormat="1" ht="19.5">
      <c r="A35" s="13">
        <f t="shared" si="0"/>
        <v>43229</v>
      </c>
      <c r="B35" s="14"/>
      <c r="C35" s="12">
        <v>12</v>
      </c>
      <c r="F35" s="12">
        <v>8.6</v>
      </c>
      <c r="G35" s="8"/>
      <c r="H35" s="11">
        <v>0.14285714285714288</v>
      </c>
      <c r="I35" s="11" t="s">
        <v>22</v>
      </c>
      <c r="J35" s="11">
        <v>0.57142857142857151</v>
      </c>
      <c r="K35" s="11">
        <v>6.4516129032258063E-2</v>
      </c>
      <c r="L35" s="11">
        <v>4.7330960854092528</v>
      </c>
      <c r="M35" s="11"/>
    </row>
    <row r="36" spans="1:13" s="12" customFormat="1" ht="19.5">
      <c r="B36" s="14"/>
      <c r="G36" s="8"/>
      <c r="H36" s="11"/>
      <c r="I36" s="11"/>
      <c r="J36" s="11"/>
      <c r="K36" s="11"/>
      <c r="L36" s="11"/>
      <c r="M36" s="11"/>
    </row>
    <row r="37" spans="1:13" s="12" customFormat="1" ht="19.5">
      <c r="A37" s="13">
        <f>DATE(2018,7,18)</f>
        <v>43299</v>
      </c>
      <c r="B37" s="14">
        <f>TIME(8,50,0)</f>
        <v>0.36805555555555558</v>
      </c>
      <c r="C37" s="12">
        <v>1</v>
      </c>
      <c r="D37" s="12">
        <v>7.5</v>
      </c>
      <c r="E37" s="12">
        <v>2.9</v>
      </c>
      <c r="F37" s="12">
        <v>0</v>
      </c>
      <c r="G37" s="8"/>
      <c r="H37" s="11" t="s">
        <v>22</v>
      </c>
      <c r="I37" s="11" t="s">
        <v>22</v>
      </c>
      <c r="J37" s="11" t="s">
        <v>22</v>
      </c>
      <c r="K37" s="11" t="s">
        <v>22</v>
      </c>
      <c r="L37" s="11">
        <v>0.78291814946619209</v>
      </c>
      <c r="M37" s="11">
        <v>5.0999999999999996</v>
      </c>
    </row>
    <row r="38" spans="1:13" s="12" customFormat="1" ht="19.5">
      <c r="A38" s="13">
        <f t="shared" ref="A38:A67" si="1">DATE(2018,7,18)</f>
        <v>43299</v>
      </c>
      <c r="B38" s="14"/>
      <c r="C38" s="12">
        <v>1</v>
      </c>
      <c r="F38" s="12">
        <v>6.5</v>
      </c>
      <c r="G38" s="8"/>
      <c r="H38" s="11" t="s">
        <v>22</v>
      </c>
      <c r="I38" s="11" t="s">
        <v>22</v>
      </c>
      <c r="J38" s="11" t="s">
        <v>22</v>
      </c>
      <c r="K38" s="11" t="s">
        <v>22</v>
      </c>
      <c r="L38" s="11">
        <v>2.6690391459074729</v>
      </c>
      <c r="M38" s="11">
        <v>2.81</v>
      </c>
    </row>
    <row r="39" spans="1:13" s="12" customFormat="1" ht="19.5">
      <c r="A39" s="13">
        <f t="shared" si="1"/>
        <v>43299</v>
      </c>
      <c r="B39" s="14"/>
      <c r="C39" s="12">
        <v>1</v>
      </c>
      <c r="F39" s="12">
        <v>7.5</v>
      </c>
      <c r="G39" s="8"/>
      <c r="H39" s="11">
        <v>7.1428571428571438E-2</v>
      </c>
      <c r="I39" s="11" t="s">
        <v>22</v>
      </c>
      <c r="J39" s="11" t="s">
        <v>22</v>
      </c>
      <c r="K39" s="11" t="s">
        <v>22</v>
      </c>
      <c r="L39" s="11">
        <v>5.0889679715302485</v>
      </c>
      <c r="M39" s="11"/>
    </row>
    <row r="40" spans="1:13" s="12" customFormat="1" ht="19.5">
      <c r="A40" s="13">
        <f t="shared" si="1"/>
        <v>43299</v>
      </c>
      <c r="B40" s="14">
        <f>TIME(9,42,0)</f>
        <v>0.40416666666666667</v>
      </c>
      <c r="C40" s="12">
        <v>2</v>
      </c>
      <c r="D40" s="12">
        <v>13.6</v>
      </c>
      <c r="E40" s="12">
        <v>2.7</v>
      </c>
      <c r="F40" s="12">
        <v>0</v>
      </c>
      <c r="G40" s="8"/>
      <c r="H40" s="11" t="s">
        <v>22</v>
      </c>
      <c r="I40" s="11" t="s">
        <v>22</v>
      </c>
      <c r="J40" s="11" t="s">
        <v>22</v>
      </c>
      <c r="K40" s="11" t="s">
        <v>22</v>
      </c>
      <c r="L40" s="11">
        <v>1.1743772241992882</v>
      </c>
      <c r="M40" s="11">
        <v>3.56</v>
      </c>
    </row>
    <row r="41" spans="1:13" s="12" customFormat="1" ht="19.5">
      <c r="A41" s="13">
        <f t="shared" si="1"/>
        <v>43299</v>
      </c>
      <c r="B41" s="14"/>
      <c r="C41" s="12">
        <v>2</v>
      </c>
      <c r="F41" s="12">
        <v>5</v>
      </c>
      <c r="G41" s="8"/>
      <c r="H41" s="11" t="s">
        <v>22</v>
      </c>
      <c r="I41" s="11" t="s">
        <v>22</v>
      </c>
      <c r="J41" s="11" t="s">
        <v>22</v>
      </c>
      <c r="K41" s="11" t="s">
        <v>22</v>
      </c>
      <c r="L41" s="11">
        <v>0.35587188612099641</v>
      </c>
      <c r="M41" s="11">
        <v>3.06</v>
      </c>
    </row>
    <row r="42" spans="1:13" s="12" customFormat="1" ht="19.5">
      <c r="A42" s="13">
        <f t="shared" si="1"/>
        <v>43299</v>
      </c>
      <c r="B42" s="14"/>
      <c r="C42" s="12">
        <v>2</v>
      </c>
      <c r="F42" s="12">
        <v>12.6</v>
      </c>
      <c r="G42" s="8"/>
      <c r="H42" s="11">
        <v>7.1428571428571438E-2</v>
      </c>
      <c r="I42" s="11">
        <v>7.1428571428571438E-2</v>
      </c>
      <c r="J42" s="11" t="s">
        <v>22</v>
      </c>
      <c r="K42" s="11" t="s">
        <v>22</v>
      </c>
      <c r="L42" s="11">
        <v>4.6619217081850532</v>
      </c>
      <c r="M42" s="11">
        <v>2.52</v>
      </c>
    </row>
    <row r="43" spans="1:13" s="12" customFormat="1" ht="19.5">
      <c r="A43" s="13">
        <f t="shared" si="1"/>
        <v>43299</v>
      </c>
      <c r="B43" s="14"/>
      <c r="C43" s="12">
        <v>2</v>
      </c>
      <c r="F43" s="12">
        <v>13.6</v>
      </c>
      <c r="G43" s="8"/>
      <c r="H43" s="11">
        <v>0.57142857142857151</v>
      </c>
      <c r="I43" s="11">
        <v>0.14285714285714288</v>
      </c>
      <c r="J43" s="11">
        <v>4.5</v>
      </c>
      <c r="K43" s="11">
        <v>0.967741935483871</v>
      </c>
      <c r="L43" s="11">
        <v>19.537366548042705</v>
      </c>
      <c r="M43" s="11"/>
    </row>
    <row r="44" spans="1:13" s="12" customFormat="1" ht="19.5">
      <c r="A44" s="13">
        <f t="shared" si="1"/>
        <v>43299</v>
      </c>
      <c r="B44" s="14">
        <f>TIME(11,10,0)</f>
        <v>0.46527777777777779</v>
      </c>
      <c r="C44" s="12">
        <v>3</v>
      </c>
      <c r="D44" s="12">
        <v>11.1</v>
      </c>
      <c r="E44" s="12">
        <v>2</v>
      </c>
      <c r="F44" s="12">
        <v>0</v>
      </c>
      <c r="G44" s="8"/>
      <c r="H44" s="11" t="s">
        <v>22</v>
      </c>
      <c r="I44" s="11" t="s">
        <v>22</v>
      </c>
      <c r="J44" s="11" t="s">
        <v>22</v>
      </c>
      <c r="K44" s="11" t="s">
        <v>22</v>
      </c>
      <c r="L44" s="11">
        <v>0.56939501779359425</v>
      </c>
      <c r="M44" s="11">
        <v>8.35</v>
      </c>
    </row>
    <row r="45" spans="1:13" s="12" customFormat="1" ht="19.5">
      <c r="A45" s="13">
        <f t="shared" si="1"/>
        <v>43299</v>
      </c>
      <c r="B45" s="14"/>
      <c r="C45" s="12">
        <v>3</v>
      </c>
      <c r="F45" s="12">
        <v>5</v>
      </c>
      <c r="G45" s="8"/>
      <c r="H45" s="11" t="s">
        <v>22</v>
      </c>
      <c r="I45" s="11" t="s">
        <v>22</v>
      </c>
      <c r="J45" s="11" t="s">
        <v>22</v>
      </c>
      <c r="K45" s="11" t="s">
        <v>22</v>
      </c>
      <c r="L45" s="11">
        <v>2.3487544483985765</v>
      </c>
      <c r="M45" s="11">
        <v>12</v>
      </c>
    </row>
    <row r="46" spans="1:13" s="12" customFormat="1" ht="19.5">
      <c r="A46" s="13">
        <f t="shared" si="1"/>
        <v>43299</v>
      </c>
      <c r="B46" s="14"/>
      <c r="C46" s="12">
        <v>3</v>
      </c>
      <c r="F46" s="12">
        <v>10.1</v>
      </c>
      <c r="G46" s="8"/>
      <c r="H46" s="11">
        <v>0.85714285714285721</v>
      </c>
      <c r="I46" s="11">
        <v>0.2142857142857143</v>
      </c>
      <c r="J46" s="11">
        <v>5.5714285714285721</v>
      </c>
      <c r="K46" s="11">
        <v>0.5161290322580645</v>
      </c>
      <c r="L46" s="11">
        <v>25.017793594306049</v>
      </c>
      <c r="M46" s="11">
        <v>3.05</v>
      </c>
    </row>
    <row r="47" spans="1:13" s="12" customFormat="1" ht="19.5">
      <c r="A47" s="13">
        <f t="shared" si="1"/>
        <v>43299</v>
      </c>
      <c r="B47" s="14"/>
      <c r="C47" s="12">
        <v>3</v>
      </c>
      <c r="F47" s="12">
        <v>11.1</v>
      </c>
      <c r="G47" s="8"/>
      <c r="H47" s="11">
        <v>0.64285714285714279</v>
      </c>
      <c r="I47" s="11">
        <v>0.28571428571428575</v>
      </c>
      <c r="J47" s="11">
        <v>12.785714285714286</v>
      </c>
      <c r="K47" s="11">
        <v>2</v>
      </c>
      <c r="L47" s="11">
        <v>42.989323843416365</v>
      </c>
      <c r="M47" s="11"/>
    </row>
    <row r="48" spans="1:13" s="12" customFormat="1" ht="19.5">
      <c r="A48" s="13">
        <f t="shared" si="1"/>
        <v>43299</v>
      </c>
      <c r="B48" s="14">
        <f>TIME(10,49,0)</f>
        <v>0.45069444444444445</v>
      </c>
      <c r="C48" s="12">
        <v>4</v>
      </c>
      <c r="D48" s="12">
        <v>7.2</v>
      </c>
      <c r="E48" s="12">
        <v>1.8</v>
      </c>
      <c r="F48" s="12">
        <v>0</v>
      </c>
      <c r="G48" s="8"/>
      <c r="H48" s="11">
        <v>24.071428571428573</v>
      </c>
      <c r="I48" s="11">
        <v>0.2142857142857143</v>
      </c>
      <c r="J48" s="11" t="s">
        <v>22</v>
      </c>
      <c r="K48" s="11">
        <v>0.22580645161290325</v>
      </c>
      <c r="L48" s="11">
        <v>75.765124555160142</v>
      </c>
      <c r="M48" s="11">
        <v>16.7</v>
      </c>
    </row>
    <row r="49" spans="1:13" s="12" customFormat="1" ht="19.5">
      <c r="A49" s="13">
        <f t="shared" si="1"/>
        <v>43299</v>
      </c>
      <c r="B49" s="14"/>
      <c r="C49" s="12">
        <v>4</v>
      </c>
      <c r="F49" s="12">
        <v>6.2</v>
      </c>
      <c r="G49" s="8"/>
      <c r="H49" s="11">
        <v>1.9999999999999996</v>
      </c>
      <c r="I49" s="11">
        <v>0.14285714285714288</v>
      </c>
      <c r="J49" s="11">
        <v>2.8571428571428572</v>
      </c>
      <c r="K49" s="11">
        <v>0.29032258064516125</v>
      </c>
      <c r="L49" s="11">
        <v>22.206405693950177</v>
      </c>
      <c r="M49" s="11">
        <v>9.6199999999999992</v>
      </c>
    </row>
    <row r="50" spans="1:13" s="12" customFormat="1" ht="19.5">
      <c r="A50" s="13">
        <f t="shared" si="1"/>
        <v>43299</v>
      </c>
      <c r="B50" s="14"/>
      <c r="C50" s="12">
        <v>4</v>
      </c>
      <c r="F50" s="12">
        <v>7.2</v>
      </c>
      <c r="G50" s="8"/>
      <c r="H50" s="11">
        <v>1.9285714285714286</v>
      </c>
      <c r="I50" s="11">
        <v>0.28571428571428575</v>
      </c>
      <c r="J50" s="11">
        <v>8.6428571428571423</v>
      </c>
      <c r="K50" s="11">
        <v>1.0645161290322582</v>
      </c>
      <c r="L50" s="11">
        <v>33.416370106761569</v>
      </c>
      <c r="M50" s="11"/>
    </row>
    <row r="51" spans="1:13" s="12" customFormat="1" ht="19.5">
      <c r="A51" s="13">
        <f t="shared" si="1"/>
        <v>43299</v>
      </c>
      <c r="B51" s="14">
        <f>TIME(10,7,0)</f>
        <v>0.42152777777777778</v>
      </c>
      <c r="C51" s="12">
        <v>5</v>
      </c>
      <c r="D51" s="12">
        <v>18.100000000000001</v>
      </c>
      <c r="E51" s="12">
        <v>2.9</v>
      </c>
      <c r="F51" s="12">
        <v>0</v>
      </c>
      <c r="G51" s="8"/>
      <c r="H51" s="11" t="s">
        <v>22</v>
      </c>
      <c r="I51" s="11" t="s">
        <v>22</v>
      </c>
      <c r="J51" s="11" t="s">
        <v>22</v>
      </c>
      <c r="K51" s="11" t="s">
        <v>22</v>
      </c>
      <c r="L51" s="11">
        <v>0.74733096085409256</v>
      </c>
      <c r="M51" s="11">
        <v>3.28</v>
      </c>
    </row>
    <row r="52" spans="1:13" s="12" customFormat="1" ht="19.5">
      <c r="A52" s="13">
        <f t="shared" si="1"/>
        <v>43299</v>
      </c>
      <c r="B52" s="14"/>
      <c r="C52" s="12">
        <v>5</v>
      </c>
      <c r="F52" s="12">
        <v>5</v>
      </c>
      <c r="G52" s="8"/>
      <c r="H52" s="11" t="s">
        <v>22</v>
      </c>
      <c r="I52" s="11" t="s">
        <v>22</v>
      </c>
      <c r="J52" s="11" t="s">
        <v>22</v>
      </c>
      <c r="K52" s="11" t="s">
        <v>22</v>
      </c>
      <c r="L52" s="11">
        <v>0.42704626334519574</v>
      </c>
      <c r="M52" s="11">
        <v>4.3499999999999996</v>
      </c>
    </row>
    <row r="53" spans="1:13" s="12" customFormat="1" ht="19.5">
      <c r="A53" s="13">
        <f t="shared" si="1"/>
        <v>43299</v>
      </c>
      <c r="B53" s="14"/>
      <c r="C53" s="12">
        <v>5</v>
      </c>
      <c r="F53" s="12">
        <v>10</v>
      </c>
      <c r="G53" s="8"/>
      <c r="H53" s="11">
        <v>0.57142857142857151</v>
      </c>
      <c r="I53" s="11">
        <v>0.14285714285714288</v>
      </c>
      <c r="J53" s="11">
        <v>1.142857142857143</v>
      </c>
      <c r="K53" s="11">
        <v>9.6774193548387094E-2</v>
      </c>
      <c r="L53" s="11">
        <v>12.491103202846974</v>
      </c>
      <c r="M53" s="11">
        <v>4.05</v>
      </c>
    </row>
    <row r="54" spans="1:13" s="12" customFormat="1" ht="19.5">
      <c r="A54" s="13">
        <f t="shared" si="1"/>
        <v>43299</v>
      </c>
      <c r="B54" s="14"/>
      <c r="C54" s="12">
        <v>5</v>
      </c>
      <c r="F54" s="12">
        <v>15</v>
      </c>
      <c r="G54" s="8"/>
      <c r="H54" s="11">
        <v>0.49999999999999989</v>
      </c>
      <c r="I54" s="11">
        <v>0.14285714285714288</v>
      </c>
      <c r="J54" s="11">
        <v>4</v>
      </c>
      <c r="K54" s="11">
        <v>0.45161290322580649</v>
      </c>
      <c r="L54" s="11">
        <v>23.02491103202847</v>
      </c>
      <c r="M54" s="11">
        <v>1.73</v>
      </c>
    </row>
    <row r="55" spans="1:13" s="12" customFormat="1" ht="19.5">
      <c r="A55" s="13">
        <f t="shared" si="1"/>
        <v>43299</v>
      </c>
      <c r="B55" s="14"/>
      <c r="C55" s="12">
        <v>5</v>
      </c>
      <c r="F55" s="12">
        <v>17.100000000000001</v>
      </c>
      <c r="G55" s="8"/>
      <c r="H55" s="11">
        <v>0.5</v>
      </c>
      <c r="I55" s="11">
        <v>0.2142857142857143</v>
      </c>
      <c r="J55" s="11">
        <v>8.8571428571428577</v>
      </c>
      <c r="K55" s="11">
        <v>0.74193548387096775</v>
      </c>
      <c r="L55" s="11">
        <v>41.637010676156578</v>
      </c>
      <c r="M55" s="11">
        <v>0.93500000000000005</v>
      </c>
    </row>
    <row r="56" spans="1:13" s="12" customFormat="1" ht="19.5">
      <c r="A56" s="13">
        <f t="shared" si="1"/>
        <v>43299</v>
      </c>
      <c r="B56" s="14"/>
      <c r="C56" s="12">
        <v>5</v>
      </c>
      <c r="F56" s="12">
        <v>18.100000000000001</v>
      </c>
      <c r="G56" s="8"/>
      <c r="H56" s="11">
        <v>0.4285714285714286</v>
      </c>
      <c r="I56" s="11">
        <v>0.28571428571428575</v>
      </c>
      <c r="J56" s="11">
        <v>19.714285714285715</v>
      </c>
      <c r="K56" s="11">
        <v>2.3548387096774195</v>
      </c>
      <c r="L56" s="11">
        <v>73.70106761565836</v>
      </c>
      <c r="M56" s="11"/>
    </row>
    <row r="57" spans="1:13" s="12" customFormat="1" ht="19.5">
      <c r="A57" s="13">
        <f t="shared" si="1"/>
        <v>43299</v>
      </c>
      <c r="B57" s="14">
        <f>TIME(8,15,0)</f>
        <v>0.34375</v>
      </c>
      <c r="C57" s="12">
        <v>7</v>
      </c>
      <c r="D57" s="12">
        <v>4.5</v>
      </c>
      <c r="E57" s="12">
        <v>3.3</v>
      </c>
      <c r="F57" s="12">
        <v>0</v>
      </c>
      <c r="G57" s="8"/>
      <c r="H57" s="11" t="s">
        <v>22</v>
      </c>
      <c r="I57" s="11" t="s">
        <v>22</v>
      </c>
      <c r="J57" s="11" t="s">
        <v>22</v>
      </c>
      <c r="K57" s="11" t="s">
        <v>22</v>
      </c>
      <c r="L57" s="11">
        <v>1.3523131672597863</v>
      </c>
      <c r="M57" s="11">
        <v>2.9</v>
      </c>
    </row>
    <row r="58" spans="1:13" s="12" customFormat="1" ht="19.5">
      <c r="A58" s="13">
        <f t="shared" si="1"/>
        <v>43299</v>
      </c>
      <c r="B58" s="14">
        <f>TIME(8,35,0)</f>
        <v>0.3576388888888889</v>
      </c>
      <c r="C58" s="12">
        <v>8</v>
      </c>
      <c r="D58" s="12">
        <v>4.5999999999999996</v>
      </c>
      <c r="E58" s="12">
        <v>3.5</v>
      </c>
      <c r="F58" s="12">
        <v>0</v>
      </c>
      <c r="G58" s="8"/>
      <c r="H58" s="11" t="s">
        <v>22</v>
      </c>
      <c r="I58" s="11" t="s">
        <v>22</v>
      </c>
      <c r="J58" s="11" t="s">
        <v>22</v>
      </c>
      <c r="K58" s="11" t="s">
        <v>22</v>
      </c>
      <c r="L58" s="11">
        <v>1.779359430604982</v>
      </c>
      <c r="M58" s="11">
        <v>3.58</v>
      </c>
    </row>
    <row r="59" spans="1:13" s="12" customFormat="1" ht="19.5">
      <c r="A59" s="13">
        <f t="shared" si="1"/>
        <v>43299</v>
      </c>
      <c r="B59" s="14"/>
      <c r="C59" s="12">
        <v>8</v>
      </c>
      <c r="F59" s="12">
        <v>3.6</v>
      </c>
      <c r="G59" s="8"/>
      <c r="H59" s="11" t="s">
        <v>22</v>
      </c>
      <c r="I59" s="11" t="s">
        <v>22</v>
      </c>
      <c r="J59" s="11" t="s">
        <v>22</v>
      </c>
      <c r="K59" s="11" t="s">
        <v>22</v>
      </c>
      <c r="L59" s="11">
        <v>3.1672597864768681</v>
      </c>
      <c r="M59" s="11">
        <v>4.1100000000000003</v>
      </c>
    </row>
    <row r="60" spans="1:13" s="12" customFormat="1" ht="19.5">
      <c r="A60" s="13">
        <f t="shared" si="1"/>
        <v>43299</v>
      </c>
      <c r="B60" s="14"/>
      <c r="C60" s="12">
        <v>8</v>
      </c>
      <c r="F60" s="12">
        <v>4.5999999999999996</v>
      </c>
      <c r="G60" s="8"/>
      <c r="H60" s="11">
        <v>0.28571428571428575</v>
      </c>
      <c r="I60" s="11">
        <v>7.1428571428571438E-2</v>
      </c>
      <c r="J60" s="11" t="s">
        <v>22</v>
      </c>
      <c r="K60" s="11" t="s">
        <v>22</v>
      </c>
      <c r="L60" s="11">
        <v>12.135231316725978</v>
      </c>
      <c r="M60" s="11"/>
    </row>
    <row r="61" spans="1:13" s="12" customFormat="1" ht="19.5">
      <c r="A61" s="13">
        <f t="shared" si="1"/>
        <v>43299</v>
      </c>
      <c r="B61" s="14">
        <f>TIME(9,2,0)</f>
        <v>0.37638888888888888</v>
      </c>
      <c r="C61" s="12">
        <v>10</v>
      </c>
      <c r="D61" s="12">
        <v>10.7</v>
      </c>
      <c r="E61" s="12">
        <v>2.5</v>
      </c>
      <c r="F61" s="12">
        <v>0</v>
      </c>
      <c r="G61" s="8"/>
      <c r="H61" s="11" t="s">
        <v>22</v>
      </c>
      <c r="I61" s="11" t="s">
        <v>22</v>
      </c>
      <c r="J61" s="11" t="s">
        <v>22</v>
      </c>
      <c r="K61" s="11" t="s">
        <v>22</v>
      </c>
      <c r="L61" s="11">
        <v>0.56939501779359425</v>
      </c>
      <c r="M61" s="11">
        <v>3.74</v>
      </c>
    </row>
    <row r="62" spans="1:13" s="12" customFormat="1" ht="19.5">
      <c r="A62" s="13">
        <f t="shared" si="1"/>
        <v>43299</v>
      </c>
      <c r="B62" s="14"/>
      <c r="C62" s="12">
        <v>10</v>
      </c>
      <c r="F62" s="12">
        <v>5</v>
      </c>
      <c r="G62" s="8"/>
      <c r="H62" s="11" t="s">
        <v>22</v>
      </c>
      <c r="I62" s="11" t="s">
        <v>22</v>
      </c>
      <c r="J62" s="11" t="s">
        <v>22</v>
      </c>
      <c r="K62" s="11" t="s">
        <v>22</v>
      </c>
      <c r="L62" s="11">
        <v>4.092526690391459</v>
      </c>
      <c r="M62" s="11">
        <v>3.49</v>
      </c>
    </row>
    <row r="63" spans="1:13" s="12" customFormat="1" ht="19.5">
      <c r="A63" s="13">
        <f t="shared" si="1"/>
        <v>43299</v>
      </c>
      <c r="B63" s="14"/>
      <c r="C63" s="12">
        <v>10</v>
      </c>
      <c r="F63" s="12">
        <v>9.6999999999999993</v>
      </c>
      <c r="G63" s="8"/>
      <c r="H63" s="11" t="s">
        <v>22</v>
      </c>
      <c r="I63" s="11" t="s">
        <v>22</v>
      </c>
      <c r="J63" s="11" t="s">
        <v>22</v>
      </c>
      <c r="K63" s="11" t="s">
        <v>22</v>
      </c>
      <c r="L63" s="11">
        <v>2.7758007117437722</v>
      </c>
      <c r="M63" s="11">
        <v>3.22</v>
      </c>
    </row>
    <row r="64" spans="1:13" s="12" customFormat="1" ht="19.5">
      <c r="A64" s="13">
        <f t="shared" si="1"/>
        <v>43299</v>
      </c>
      <c r="B64" s="14"/>
      <c r="C64" s="12">
        <v>10</v>
      </c>
      <c r="F64" s="12">
        <v>10.7</v>
      </c>
      <c r="G64" s="8"/>
      <c r="H64" s="11">
        <v>0.4285714285714286</v>
      </c>
      <c r="I64" s="11">
        <v>7.1428571428571438E-2</v>
      </c>
      <c r="J64" s="11">
        <v>1.7857142857142858</v>
      </c>
      <c r="K64" s="11">
        <v>0.22580645161290325</v>
      </c>
      <c r="L64" s="11">
        <v>9.2170818505338072</v>
      </c>
      <c r="M64" s="11"/>
    </row>
    <row r="65" spans="1:13" s="12" customFormat="1" ht="19.5">
      <c r="A65" s="13">
        <f t="shared" si="1"/>
        <v>43299</v>
      </c>
      <c r="B65" s="14">
        <f>TIME(7,52,0)</f>
        <v>0.32777777777777778</v>
      </c>
      <c r="C65" s="12">
        <v>12</v>
      </c>
      <c r="D65" s="12">
        <v>8.6</v>
      </c>
      <c r="E65" s="12">
        <v>3.3</v>
      </c>
      <c r="F65" s="12">
        <v>0</v>
      </c>
      <c r="G65" s="8"/>
      <c r="H65" s="11" t="s">
        <v>22</v>
      </c>
      <c r="I65" s="11">
        <v>7.1428571428571438E-2</v>
      </c>
      <c r="J65" s="11" t="s">
        <v>22</v>
      </c>
      <c r="K65" s="11" t="s">
        <v>22</v>
      </c>
      <c r="L65" s="11">
        <v>0.46263345195729533</v>
      </c>
      <c r="M65" s="11">
        <v>2.91</v>
      </c>
    </row>
    <row r="66" spans="1:13" s="12" customFormat="1" ht="19.5">
      <c r="A66" s="13">
        <f t="shared" si="1"/>
        <v>43299</v>
      </c>
      <c r="B66" s="14"/>
      <c r="C66" s="12">
        <v>12</v>
      </c>
      <c r="F66" s="12">
        <v>7.6</v>
      </c>
      <c r="G66" s="8"/>
      <c r="H66" s="11" t="s">
        <v>22</v>
      </c>
      <c r="I66" s="11" t="s">
        <v>22</v>
      </c>
      <c r="J66" s="11" t="s">
        <v>22</v>
      </c>
      <c r="K66" s="11" t="s">
        <v>22</v>
      </c>
      <c r="L66" s="11">
        <v>6.0498220640569391</v>
      </c>
      <c r="M66" s="11">
        <v>5.71</v>
      </c>
    </row>
    <row r="67" spans="1:13" s="12" customFormat="1" ht="19.5">
      <c r="A67" s="13">
        <f t="shared" si="1"/>
        <v>43299</v>
      </c>
      <c r="B67" s="14"/>
      <c r="C67" s="12">
        <v>12</v>
      </c>
      <c r="F67" s="12">
        <v>8.6</v>
      </c>
      <c r="G67" s="8"/>
      <c r="H67" s="11">
        <v>0.6428571428571429</v>
      </c>
      <c r="I67" s="11">
        <v>0.2142857142857143</v>
      </c>
      <c r="J67" s="11">
        <v>3.5</v>
      </c>
      <c r="K67" s="11">
        <v>0.32258064516129031</v>
      </c>
      <c r="L67" s="11">
        <v>21.138790035587188</v>
      </c>
      <c r="M67" s="11"/>
    </row>
    <row r="68" spans="1:13" s="12" customFormat="1" ht="19.5">
      <c r="B68" s="14"/>
      <c r="G68" s="8"/>
      <c r="H68" s="11"/>
      <c r="I68" s="11"/>
      <c r="J68" s="11"/>
      <c r="K68" s="11"/>
      <c r="L68" s="11"/>
      <c r="M68" s="11"/>
    </row>
    <row r="69" spans="1:13" s="12" customFormat="1" ht="19.5">
      <c r="A69" s="13">
        <f>DATE(2018,8,29)</f>
        <v>43341</v>
      </c>
      <c r="B69" s="14">
        <f>TIME(9,13,0)</f>
        <v>0.3840277777777778</v>
      </c>
      <c r="C69" s="12">
        <v>1</v>
      </c>
      <c r="D69" s="12">
        <v>6.5</v>
      </c>
      <c r="E69" s="12">
        <v>2.7</v>
      </c>
      <c r="F69" s="12">
        <v>0</v>
      </c>
      <c r="G69" s="8"/>
      <c r="H69" s="11">
        <v>0.57142857142857151</v>
      </c>
      <c r="I69" s="11">
        <v>7.1428571428571438E-2</v>
      </c>
      <c r="J69" s="11" t="s">
        <v>22</v>
      </c>
      <c r="K69" s="11" t="s">
        <v>22</v>
      </c>
      <c r="L69" s="11">
        <v>8.3985765124555147</v>
      </c>
      <c r="M69" s="11">
        <v>6.33</v>
      </c>
    </row>
    <row r="70" spans="1:13" s="12" customFormat="1" ht="19.5">
      <c r="A70" s="13">
        <f t="shared" ref="A70:A99" si="2">DATE(2018,8,29)</f>
        <v>43341</v>
      </c>
      <c r="B70" s="14"/>
      <c r="C70" s="12">
        <v>1</v>
      </c>
      <c r="F70" s="12">
        <v>5.5</v>
      </c>
      <c r="G70" s="8"/>
      <c r="H70" s="11">
        <v>7.1428571428571438E-2</v>
      </c>
      <c r="I70" s="11">
        <v>7.1428571428571438E-2</v>
      </c>
      <c r="J70" s="11" t="s">
        <v>22</v>
      </c>
      <c r="K70" s="11" t="s">
        <v>22</v>
      </c>
      <c r="L70" s="11">
        <v>6.7259786476868326</v>
      </c>
      <c r="M70" s="11">
        <v>4.6900000000000004</v>
      </c>
    </row>
    <row r="71" spans="1:13" s="12" customFormat="1" ht="19.5">
      <c r="A71" s="13">
        <f t="shared" si="2"/>
        <v>43341</v>
      </c>
      <c r="B71" s="14"/>
      <c r="C71" s="12">
        <v>1</v>
      </c>
      <c r="F71" s="12">
        <v>6.5</v>
      </c>
      <c r="G71" s="8"/>
      <c r="H71" s="11" t="s">
        <v>22</v>
      </c>
      <c r="I71" s="11">
        <v>7.1428571428571438E-2</v>
      </c>
      <c r="J71" s="11" t="s">
        <v>22</v>
      </c>
      <c r="K71" s="11">
        <v>6.4516129032258063E-2</v>
      </c>
      <c r="L71" s="11">
        <v>7.9715302491103204</v>
      </c>
      <c r="M71" s="11"/>
    </row>
    <row r="72" spans="1:13" s="12" customFormat="1" ht="19.5">
      <c r="A72" s="13">
        <f t="shared" si="2"/>
        <v>43341</v>
      </c>
      <c r="B72" s="14">
        <f>TIME(10,16,0)</f>
        <v>0.42777777777777776</v>
      </c>
      <c r="C72" s="12">
        <v>2</v>
      </c>
      <c r="D72" s="12">
        <v>13.1</v>
      </c>
      <c r="E72" s="12">
        <v>4.4000000000000004</v>
      </c>
      <c r="F72" s="12">
        <v>0</v>
      </c>
      <c r="G72" s="8"/>
      <c r="H72" s="11" t="s">
        <v>22</v>
      </c>
      <c r="I72" s="11">
        <v>7.1428571428571438E-2</v>
      </c>
      <c r="J72" s="11" t="s">
        <v>22</v>
      </c>
      <c r="K72" s="11" t="s">
        <v>22</v>
      </c>
      <c r="L72" s="11">
        <v>2.7758007117437722</v>
      </c>
      <c r="M72" s="11">
        <v>2.73</v>
      </c>
    </row>
    <row r="73" spans="1:13" s="12" customFormat="1" ht="19.5">
      <c r="A73" s="13">
        <f t="shared" si="2"/>
        <v>43341</v>
      </c>
      <c r="B73" s="14"/>
      <c r="C73" s="12">
        <v>2</v>
      </c>
      <c r="F73" s="12">
        <v>5</v>
      </c>
      <c r="G73" s="8"/>
      <c r="H73" s="11" t="s">
        <v>22</v>
      </c>
      <c r="I73" s="11" t="s">
        <v>22</v>
      </c>
      <c r="J73" s="11" t="s">
        <v>22</v>
      </c>
      <c r="K73" s="11" t="s">
        <v>22</v>
      </c>
      <c r="L73" s="11">
        <v>5.160142348754448</v>
      </c>
      <c r="M73" s="11">
        <v>3.72</v>
      </c>
    </row>
    <row r="74" spans="1:13" s="12" customFormat="1" ht="19.5">
      <c r="A74" s="13">
        <f t="shared" si="2"/>
        <v>43341</v>
      </c>
      <c r="B74" s="14"/>
      <c r="C74" s="12">
        <v>2</v>
      </c>
      <c r="F74" s="12">
        <v>12.1</v>
      </c>
      <c r="G74" s="8"/>
      <c r="H74" s="11" t="s">
        <v>22</v>
      </c>
      <c r="I74" s="11">
        <v>7.1428571428571438E-2</v>
      </c>
      <c r="J74" s="11" t="s">
        <v>22</v>
      </c>
      <c r="K74" s="11" t="s">
        <v>22</v>
      </c>
      <c r="L74" s="11">
        <v>6.6548042704626331</v>
      </c>
      <c r="M74" s="11">
        <v>4.38</v>
      </c>
    </row>
    <row r="75" spans="1:13" s="12" customFormat="1" ht="19.5">
      <c r="A75" s="13">
        <f t="shared" si="2"/>
        <v>43341</v>
      </c>
      <c r="B75" s="14"/>
      <c r="C75" s="12">
        <v>2</v>
      </c>
      <c r="F75" s="12">
        <v>13.1</v>
      </c>
      <c r="G75" s="8"/>
      <c r="H75" s="11">
        <v>0.2142857142857143</v>
      </c>
      <c r="I75" s="11">
        <v>7.1428571428571438E-2</v>
      </c>
      <c r="J75" s="11">
        <v>0.57142857142857151</v>
      </c>
      <c r="K75" s="11">
        <v>1.2580645161290323</v>
      </c>
      <c r="L75" s="11">
        <v>19.893238434163703</v>
      </c>
      <c r="M75" s="11"/>
    </row>
    <row r="76" spans="1:13" s="12" customFormat="1" ht="19.5">
      <c r="A76" s="13">
        <f t="shared" si="2"/>
        <v>43341</v>
      </c>
      <c r="B76" s="14">
        <f>TIME(11,23,0)</f>
        <v>0.47430555555555554</v>
      </c>
      <c r="C76" s="12">
        <v>3</v>
      </c>
      <c r="D76" s="12">
        <v>10.7</v>
      </c>
      <c r="E76" s="12">
        <v>2.5</v>
      </c>
      <c r="F76" s="12">
        <v>0</v>
      </c>
      <c r="G76" s="8"/>
      <c r="H76" s="11" t="s">
        <v>22</v>
      </c>
      <c r="I76" s="11" t="s">
        <v>22</v>
      </c>
      <c r="J76" s="11" t="s">
        <v>22</v>
      </c>
      <c r="K76" s="11" t="s">
        <v>22</v>
      </c>
      <c r="L76" s="11">
        <v>2.3131672597864767</v>
      </c>
      <c r="M76" s="11">
        <v>4.63</v>
      </c>
    </row>
    <row r="77" spans="1:13" s="12" customFormat="1" ht="19.5">
      <c r="A77" s="13">
        <f t="shared" si="2"/>
        <v>43341</v>
      </c>
      <c r="B77" s="14"/>
      <c r="C77" s="12">
        <v>3</v>
      </c>
      <c r="F77" s="12">
        <v>5</v>
      </c>
      <c r="G77" s="8"/>
      <c r="H77" s="11" t="s">
        <v>22</v>
      </c>
      <c r="I77" s="11">
        <v>7.1428571428571438E-2</v>
      </c>
      <c r="J77" s="11" t="s">
        <v>22</v>
      </c>
      <c r="K77" s="11">
        <v>0.12903225806451613</v>
      </c>
      <c r="L77" s="11">
        <v>11.921708185053379</v>
      </c>
      <c r="M77" s="11">
        <v>8.59</v>
      </c>
    </row>
    <row r="78" spans="1:13" s="12" customFormat="1" ht="19.5">
      <c r="A78" s="13">
        <f t="shared" si="2"/>
        <v>43341</v>
      </c>
      <c r="B78" s="14"/>
      <c r="C78" s="12">
        <v>3</v>
      </c>
      <c r="F78" s="12">
        <v>9.6999999999999993</v>
      </c>
      <c r="G78" s="8"/>
      <c r="H78" s="11">
        <v>0.28571428571428575</v>
      </c>
      <c r="I78" s="11">
        <v>0.2142857142857143</v>
      </c>
      <c r="J78" s="11">
        <v>5.0714285714285712</v>
      </c>
      <c r="K78" s="11">
        <v>0.967741935483871</v>
      </c>
      <c r="L78" s="11">
        <v>31.138790035587185</v>
      </c>
      <c r="M78" s="11">
        <v>6.67</v>
      </c>
    </row>
    <row r="79" spans="1:13" s="12" customFormat="1" ht="19.5">
      <c r="A79" s="13">
        <f t="shared" si="2"/>
        <v>43341</v>
      </c>
      <c r="B79" s="14"/>
      <c r="C79" s="12">
        <v>3</v>
      </c>
      <c r="F79" s="12">
        <v>10.7</v>
      </c>
      <c r="G79" s="8"/>
      <c r="H79" s="11">
        <v>0.49999999999999989</v>
      </c>
      <c r="I79" s="11">
        <v>0.28571428571428575</v>
      </c>
      <c r="J79" s="11">
        <v>11.571428571428571</v>
      </c>
      <c r="K79" s="11">
        <v>2.225806451612903</v>
      </c>
      <c r="L79" s="11">
        <v>54.982206405693944</v>
      </c>
      <c r="M79" s="11"/>
    </row>
    <row r="80" spans="1:13" s="12" customFormat="1" ht="19.5">
      <c r="A80" s="13">
        <f t="shared" si="2"/>
        <v>43341</v>
      </c>
      <c r="B80" s="14">
        <f>TIME(11,8,0)</f>
        <v>0.46388888888888891</v>
      </c>
      <c r="C80" s="12">
        <v>4</v>
      </c>
      <c r="D80" s="12">
        <v>6.3</v>
      </c>
      <c r="E80" s="12">
        <v>2.8</v>
      </c>
      <c r="F80" s="12">
        <v>0</v>
      </c>
      <c r="G80" s="8"/>
      <c r="H80" s="11">
        <v>9.6428571428571441</v>
      </c>
      <c r="I80" s="11">
        <v>0.14285714285714288</v>
      </c>
      <c r="J80" s="11">
        <v>0.2142857142857143</v>
      </c>
      <c r="K80" s="11">
        <v>0.35483870967741932</v>
      </c>
      <c r="L80" s="11">
        <v>42.028469750889684</v>
      </c>
      <c r="M80" s="11">
        <v>5.45</v>
      </c>
    </row>
    <row r="81" spans="1:13" s="12" customFormat="1" ht="19.5">
      <c r="A81" s="13">
        <f t="shared" si="2"/>
        <v>43341</v>
      </c>
      <c r="B81" s="14"/>
      <c r="C81" s="12">
        <v>4</v>
      </c>
      <c r="F81" s="12">
        <v>5.3</v>
      </c>
      <c r="G81" s="8"/>
      <c r="H81" s="11">
        <v>1.0714285714285714</v>
      </c>
      <c r="I81" s="11">
        <v>0.2142857142857143</v>
      </c>
      <c r="J81" s="11">
        <v>4.1428571428571432</v>
      </c>
      <c r="K81" s="11">
        <v>0.93548387096774199</v>
      </c>
      <c r="L81" s="11">
        <v>31.957295373665477</v>
      </c>
      <c r="M81" s="11">
        <v>7.83</v>
      </c>
    </row>
    <row r="82" spans="1:13" s="12" customFormat="1" ht="19.5">
      <c r="A82" s="13">
        <f t="shared" si="2"/>
        <v>43341</v>
      </c>
      <c r="B82" s="14"/>
      <c r="C82" s="12">
        <v>4</v>
      </c>
      <c r="F82" s="12">
        <v>6.3</v>
      </c>
      <c r="G82" s="8"/>
      <c r="H82" s="11">
        <v>1.0714285714285714</v>
      </c>
      <c r="I82" s="11">
        <v>0.4285714285714286</v>
      </c>
      <c r="J82" s="11">
        <v>10.428571428571427</v>
      </c>
      <c r="K82" s="11">
        <v>1.9677419354838708</v>
      </c>
      <c r="L82" s="11">
        <v>52.526690391459077</v>
      </c>
      <c r="M82" s="11"/>
    </row>
    <row r="83" spans="1:13" s="12" customFormat="1" ht="19.5">
      <c r="A83" s="13">
        <f t="shared" si="2"/>
        <v>43341</v>
      </c>
      <c r="B83" s="14">
        <f>TIME(10,33,0)</f>
        <v>0.43958333333333333</v>
      </c>
      <c r="C83" s="12">
        <v>5</v>
      </c>
      <c r="D83" s="12">
        <v>17.600000000000001</v>
      </c>
      <c r="E83" s="12">
        <v>3.5</v>
      </c>
      <c r="F83" s="12">
        <v>0</v>
      </c>
      <c r="G83" s="8"/>
      <c r="H83" s="11" t="s">
        <v>22</v>
      </c>
      <c r="I83" s="11" t="s">
        <v>22</v>
      </c>
      <c r="J83" s="11" t="s">
        <v>22</v>
      </c>
      <c r="K83" s="11" t="s">
        <v>22</v>
      </c>
      <c r="L83" s="11">
        <v>2.8469750889679712</v>
      </c>
      <c r="M83" s="11">
        <v>3.02</v>
      </c>
    </row>
    <row r="84" spans="1:13" s="12" customFormat="1" ht="19.5">
      <c r="A84" s="13">
        <f t="shared" si="2"/>
        <v>43341</v>
      </c>
      <c r="B84" s="14"/>
      <c r="C84" s="12">
        <v>5</v>
      </c>
      <c r="F84" s="12">
        <v>5</v>
      </c>
      <c r="G84" s="8"/>
      <c r="H84" s="11" t="s">
        <v>22</v>
      </c>
      <c r="I84" s="11" t="s">
        <v>22</v>
      </c>
      <c r="J84" s="11" t="s">
        <v>22</v>
      </c>
      <c r="K84" s="11" t="s">
        <v>22</v>
      </c>
      <c r="L84" s="11">
        <v>5.6939501779359425</v>
      </c>
      <c r="M84" s="11">
        <v>3.31</v>
      </c>
    </row>
    <row r="85" spans="1:13" s="12" customFormat="1" ht="19.5">
      <c r="A85" s="13">
        <f t="shared" si="2"/>
        <v>43341</v>
      </c>
      <c r="B85" s="14"/>
      <c r="C85" s="12">
        <v>5</v>
      </c>
      <c r="F85" s="12">
        <v>10</v>
      </c>
      <c r="G85" s="8"/>
      <c r="H85" s="11">
        <v>0.35714285714285715</v>
      </c>
      <c r="I85" s="11">
        <v>0.14285714285714288</v>
      </c>
      <c r="J85" s="11">
        <v>1.7857142857142858</v>
      </c>
      <c r="K85" s="11">
        <v>0.38709677419354838</v>
      </c>
      <c r="L85" s="11">
        <v>20.498220640569393</v>
      </c>
      <c r="M85" s="11">
        <v>6.51</v>
      </c>
    </row>
    <row r="86" spans="1:13" s="12" customFormat="1" ht="19.5">
      <c r="A86" s="13">
        <f t="shared" si="2"/>
        <v>43341</v>
      </c>
      <c r="B86" s="14"/>
      <c r="C86" s="12">
        <v>5</v>
      </c>
      <c r="F86" s="12">
        <v>15</v>
      </c>
      <c r="G86" s="8"/>
      <c r="H86" s="11">
        <v>0.28571428571428575</v>
      </c>
      <c r="I86" s="11">
        <v>7.1428571428571438E-2</v>
      </c>
      <c r="J86" s="11">
        <v>0.4285714285714286</v>
      </c>
      <c r="K86" s="11">
        <v>0.19354838709677419</v>
      </c>
      <c r="L86" s="11">
        <v>11.423487544483985</v>
      </c>
      <c r="M86" s="11">
        <v>4.22</v>
      </c>
    </row>
    <row r="87" spans="1:13" s="12" customFormat="1" ht="19.5">
      <c r="A87" s="13">
        <f t="shared" si="2"/>
        <v>43341</v>
      </c>
      <c r="B87" s="14"/>
      <c r="C87" s="12">
        <v>5</v>
      </c>
      <c r="F87" s="12">
        <v>16.600000000000001</v>
      </c>
      <c r="G87" s="8"/>
      <c r="H87" s="11">
        <v>0.28571428571428575</v>
      </c>
      <c r="I87" s="11">
        <v>7.1428571428571438E-2</v>
      </c>
      <c r="J87" s="11">
        <v>0.7142857142857143</v>
      </c>
      <c r="K87" s="11">
        <v>0.22580645161290325</v>
      </c>
      <c r="L87" s="11">
        <v>13.345195729537366</v>
      </c>
      <c r="M87" s="11">
        <v>3.17</v>
      </c>
    </row>
    <row r="88" spans="1:13" s="12" customFormat="1" ht="19.5">
      <c r="A88" s="13">
        <f t="shared" si="2"/>
        <v>43341</v>
      </c>
      <c r="B88" s="14"/>
      <c r="C88" s="12">
        <v>5</v>
      </c>
      <c r="F88" s="12">
        <v>17.600000000000001</v>
      </c>
      <c r="G88" s="8"/>
      <c r="H88" s="11">
        <v>0.28571428571428575</v>
      </c>
      <c r="I88" s="11">
        <v>0.14285714285714288</v>
      </c>
      <c r="J88" s="11">
        <v>5.5714285714285721</v>
      </c>
      <c r="K88" s="11">
        <v>1.7096774193548385</v>
      </c>
      <c r="L88" s="11">
        <v>30.035587188612098</v>
      </c>
      <c r="M88" s="11"/>
    </row>
    <row r="89" spans="1:13" s="12" customFormat="1" ht="19.5">
      <c r="A89" s="13">
        <f t="shared" si="2"/>
        <v>43341</v>
      </c>
      <c r="B89" s="14">
        <f>TIME(8,45,0)</f>
        <v>0.36458333333333331</v>
      </c>
      <c r="C89" s="12">
        <v>7</v>
      </c>
      <c r="D89" s="12">
        <v>5.3</v>
      </c>
      <c r="E89" s="12">
        <v>3.3</v>
      </c>
      <c r="F89" s="12">
        <v>0</v>
      </c>
      <c r="G89" s="8"/>
      <c r="H89" s="11" t="s">
        <v>22</v>
      </c>
      <c r="I89" s="11">
        <v>7.1428571428571438E-2</v>
      </c>
      <c r="J89" s="11" t="s">
        <v>22</v>
      </c>
      <c r="K89" s="11" t="s">
        <v>22</v>
      </c>
      <c r="L89" s="11">
        <v>2.5978647686832739</v>
      </c>
      <c r="M89" s="11">
        <v>2.77</v>
      </c>
    </row>
    <row r="90" spans="1:13" s="12" customFormat="1" ht="19.5">
      <c r="A90" s="13">
        <f t="shared" si="2"/>
        <v>43341</v>
      </c>
      <c r="B90" s="14">
        <f>TIME(8,57,0)</f>
        <v>0.37291666666666667</v>
      </c>
      <c r="C90" s="12">
        <v>8</v>
      </c>
      <c r="D90" s="12">
        <v>4.7</v>
      </c>
      <c r="E90" s="12">
        <v>3.9</v>
      </c>
      <c r="F90" s="12">
        <v>0</v>
      </c>
      <c r="G90" s="8"/>
      <c r="H90" s="11" t="s">
        <v>22</v>
      </c>
      <c r="I90" s="11" t="s">
        <v>22</v>
      </c>
      <c r="J90" s="11" t="s">
        <v>22</v>
      </c>
      <c r="K90" s="11" t="s">
        <v>22</v>
      </c>
      <c r="L90" s="11">
        <v>1.9217081850533806</v>
      </c>
      <c r="M90" s="11">
        <v>2.91</v>
      </c>
    </row>
    <row r="91" spans="1:13" s="12" customFormat="1" ht="19.5">
      <c r="A91" s="13">
        <f t="shared" si="2"/>
        <v>43341</v>
      </c>
      <c r="B91" s="14"/>
      <c r="C91" s="12">
        <v>8</v>
      </c>
      <c r="F91" s="12">
        <v>3.7</v>
      </c>
      <c r="G91" s="8"/>
      <c r="H91" s="11" t="s">
        <v>22</v>
      </c>
      <c r="I91" s="11" t="s">
        <v>22</v>
      </c>
      <c r="J91" s="11" t="s">
        <v>22</v>
      </c>
      <c r="K91" s="11" t="s">
        <v>22</v>
      </c>
      <c r="L91" s="11">
        <v>4.2704626334519569</v>
      </c>
      <c r="M91" s="11">
        <v>4.08</v>
      </c>
    </row>
    <row r="92" spans="1:13" s="12" customFormat="1" ht="19.5">
      <c r="A92" s="13">
        <f t="shared" si="2"/>
        <v>43341</v>
      </c>
      <c r="B92" s="14"/>
      <c r="C92" s="12">
        <v>8</v>
      </c>
      <c r="F92" s="12">
        <v>4.7</v>
      </c>
      <c r="G92" s="8"/>
      <c r="H92" s="11" t="s">
        <v>22</v>
      </c>
      <c r="I92" s="11">
        <v>7.1428571428571438E-2</v>
      </c>
      <c r="J92" s="11">
        <v>9.4285714285714288</v>
      </c>
      <c r="K92" s="11">
        <v>0.5161290322580645</v>
      </c>
      <c r="L92" s="11">
        <v>16.192170818505339</v>
      </c>
      <c r="M92" s="11"/>
    </row>
    <row r="93" spans="1:13" s="12" customFormat="1" ht="19.5">
      <c r="A93" s="13">
        <f t="shared" si="2"/>
        <v>43341</v>
      </c>
      <c r="B93" s="14">
        <f>TIME(9,27,0)</f>
        <v>0.39374999999999999</v>
      </c>
      <c r="C93" s="12">
        <v>10</v>
      </c>
      <c r="D93" s="12">
        <v>10.199999999999999</v>
      </c>
      <c r="E93" s="12">
        <v>3.1</v>
      </c>
      <c r="F93" s="12">
        <v>0</v>
      </c>
      <c r="G93" s="8"/>
      <c r="H93" s="11">
        <v>7.1428571428571438E-2</v>
      </c>
      <c r="I93" s="11">
        <v>7.1428571428571438E-2</v>
      </c>
      <c r="J93" s="11" t="s">
        <v>22</v>
      </c>
      <c r="K93" s="11" t="s">
        <v>22</v>
      </c>
      <c r="L93" s="11">
        <v>3.3096085409252667</v>
      </c>
      <c r="M93" s="11">
        <v>3.2</v>
      </c>
    </row>
    <row r="94" spans="1:13" s="12" customFormat="1" ht="19.5">
      <c r="A94" s="13">
        <f t="shared" si="2"/>
        <v>43341</v>
      </c>
      <c r="B94" s="14"/>
      <c r="C94" s="12">
        <v>10</v>
      </c>
      <c r="F94" s="12">
        <v>5</v>
      </c>
      <c r="G94" s="8"/>
      <c r="H94" s="11" t="s">
        <v>22</v>
      </c>
      <c r="I94" s="11" t="s">
        <v>22</v>
      </c>
      <c r="J94" s="11" t="s">
        <v>22</v>
      </c>
      <c r="K94" s="11" t="s">
        <v>22</v>
      </c>
      <c r="L94" s="11">
        <v>1.9928825622775801</v>
      </c>
      <c r="M94" s="11">
        <v>3.12</v>
      </c>
    </row>
    <row r="95" spans="1:13" s="12" customFormat="1" ht="19.5">
      <c r="A95" s="13">
        <f t="shared" si="2"/>
        <v>43341</v>
      </c>
      <c r="B95" s="14"/>
      <c r="C95" s="12">
        <v>10</v>
      </c>
      <c r="F95" s="12">
        <v>9.1999999999999993</v>
      </c>
      <c r="G95" s="8"/>
      <c r="H95" s="11" t="s">
        <v>22</v>
      </c>
      <c r="I95" s="11" t="s">
        <v>22</v>
      </c>
      <c r="J95" s="11" t="s">
        <v>22</v>
      </c>
      <c r="K95" s="11" t="s">
        <v>22</v>
      </c>
      <c r="L95" s="11">
        <v>4.1992882562277574</v>
      </c>
      <c r="M95" s="11">
        <v>4.05</v>
      </c>
    </row>
    <row r="96" spans="1:13" s="12" customFormat="1" ht="19.5">
      <c r="A96" s="13">
        <f t="shared" si="2"/>
        <v>43341</v>
      </c>
      <c r="B96" s="14"/>
      <c r="C96" s="12">
        <v>10</v>
      </c>
      <c r="F96" s="12">
        <v>10.199999999999999</v>
      </c>
      <c r="G96" s="8"/>
      <c r="H96" s="11">
        <v>0.4285714285714286</v>
      </c>
      <c r="I96" s="11">
        <v>0.14285714285714288</v>
      </c>
      <c r="J96" s="11">
        <v>0.64285714285714279</v>
      </c>
      <c r="K96" s="11">
        <v>0.38709677419354838</v>
      </c>
      <c r="L96" s="11">
        <v>18.75444839857651</v>
      </c>
      <c r="M96" s="11"/>
    </row>
    <row r="97" spans="1:13" s="12" customFormat="1" ht="19.5">
      <c r="A97" s="13">
        <f t="shared" si="2"/>
        <v>43341</v>
      </c>
      <c r="B97" s="14">
        <f>TIME(7,55,0)</f>
        <v>0.3298611111111111</v>
      </c>
      <c r="C97" s="12">
        <v>12</v>
      </c>
      <c r="D97" s="12">
        <v>7.3</v>
      </c>
      <c r="E97" s="12">
        <v>3</v>
      </c>
      <c r="F97" s="12">
        <v>0</v>
      </c>
      <c r="G97" s="8"/>
      <c r="H97" s="11" t="s">
        <v>22</v>
      </c>
      <c r="I97" s="11">
        <v>7.1428571428571438E-2</v>
      </c>
      <c r="J97" s="11" t="s">
        <v>22</v>
      </c>
      <c r="K97" s="11" t="s">
        <v>22</v>
      </c>
      <c r="L97" s="11">
        <v>1.708185053380783</v>
      </c>
      <c r="M97" s="11">
        <v>4.54</v>
      </c>
    </row>
    <row r="98" spans="1:13" s="12" customFormat="1" ht="19.5">
      <c r="A98" s="13">
        <f t="shared" si="2"/>
        <v>43341</v>
      </c>
      <c r="B98" s="14"/>
      <c r="C98" s="12">
        <v>12</v>
      </c>
      <c r="F98" s="12">
        <v>6.3</v>
      </c>
      <c r="G98" s="8"/>
      <c r="H98" s="11">
        <v>0.28571428571428575</v>
      </c>
      <c r="I98" s="11">
        <v>0.14285714285714288</v>
      </c>
      <c r="J98" s="11">
        <v>0.9285714285714286</v>
      </c>
      <c r="K98" s="11">
        <v>0.38709677419354838</v>
      </c>
      <c r="L98" s="11">
        <v>20.177935943060497</v>
      </c>
      <c r="M98" s="11">
        <v>3.95</v>
      </c>
    </row>
    <row r="99" spans="1:13" s="12" customFormat="1" ht="19.5">
      <c r="A99" s="13">
        <f t="shared" si="2"/>
        <v>43341</v>
      </c>
      <c r="B99" s="14"/>
      <c r="C99" s="12">
        <v>12</v>
      </c>
      <c r="F99" s="12">
        <v>7.3</v>
      </c>
      <c r="G99" s="8"/>
      <c r="H99" s="11">
        <v>0.6428571428571429</v>
      </c>
      <c r="I99" s="11">
        <v>0.2142857142857143</v>
      </c>
      <c r="J99" s="11">
        <v>5.2142857142857135</v>
      </c>
      <c r="K99" s="11">
        <v>0.87096774193548387</v>
      </c>
      <c r="L99" s="11">
        <v>33.274021352313163</v>
      </c>
      <c r="M99" s="11"/>
    </row>
    <row r="100" spans="1:13" s="12" customFormat="1" ht="19.5">
      <c r="B100" s="14"/>
      <c r="G100" s="8"/>
      <c r="H100" s="11"/>
      <c r="I100" s="11"/>
      <c r="J100" s="11"/>
      <c r="K100" s="11"/>
      <c r="L100" s="11"/>
      <c r="M100" s="11"/>
    </row>
    <row r="101" spans="1:13" s="12" customFormat="1" ht="19.5">
      <c r="A101" s="13">
        <f t="shared" ref="A101:A120" si="3">DATE(2018,10,10)</f>
        <v>43383</v>
      </c>
      <c r="B101" s="14">
        <f>TIME(9,23,0)</f>
        <v>0.39097222222222222</v>
      </c>
      <c r="C101" s="12">
        <v>1</v>
      </c>
      <c r="D101" s="12">
        <v>6.7</v>
      </c>
      <c r="E101" s="12">
        <v>5.9</v>
      </c>
      <c r="F101" s="12">
        <v>0</v>
      </c>
      <c r="G101" s="8"/>
      <c r="H101" s="11">
        <v>1.4285714285714286</v>
      </c>
      <c r="I101" s="11">
        <v>7.1428571428571438E-2</v>
      </c>
      <c r="J101" s="11" t="s">
        <v>22</v>
      </c>
      <c r="K101" s="11">
        <v>0.12903225806451613</v>
      </c>
      <c r="L101" s="11">
        <v>11.387900355871885</v>
      </c>
      <c r="M101" s="11">
        <v>1.73</v>
      </c>
    </row>
    <row r="102" spans="1:13" s="12" customFormat="1" ht="19.5">
      <c r="A102" s="13">
        <f t="shared" si="3"/>
        <v>43383</v>
      </c>
      <c r="B102" s="14"/>
      <c r="C102" s="12">
        <v>1</v>
      </c>
      <c r="F102" s="12">
        <v>5.7</v>
      </c>
      <c r="G102" s="8"/>
      <c r="H102" s="11">
        <v>0.6428571428571429</v>
      </c>
      <c r="I102" s="11">
        <v>7.1428571428571438E-2</v>
      </c>
      <c r="J102" s="11" t="s">
        <v>22</v>
      </c>
      <c r="K102" s="11">
        <v>9.6774193548387094E-2</v>
      </c>
      <c r="L102" s="11">
        <v>7.2241992882562274</v>
      </c>
      <c r="M102" s="11">
        <v>1.93</v>
      </c>
    </row>
    <row r="103" spans="1:13" s="12" customFormat="1" ht="19.5">
      <c r="A103" s="13">
        <f t="shared" si="3"/>
        <v>43383</v>
      </c>
      <c r="B103" s="14"/>
      <c r="C103" s="12">
        <v>1</v>
      </c>
      <c r="F103" s="12">
        <v>6.7</v>
      </c>
      <c r="G103" s="8"/>
      <c r="H103" s="11">
        <v>0.5</v>
      </c>
      <c r="I103" s="11">
        <v>7.1428571428571438E-2</v>
      </c>
      <c r="J103" s="11">
        <v>0.78571428571428559</v>
      </c>
      <c r="K103" s="11">
        <v>0.19354838709677419</v>
      </c>
      <c r="L103" s="11">
        <v>7.722419928825623</v>
      </c>
      <c r="M103" s="11"/>
    </row>
    <row r="104" spans="1:13" s="12" customFormat="1" ht="19.5">
      <c r="A104" s="13">
        <f t="shared" si="3"/>
        <v>43383</v>
      </c>
      <c r="B104" s="14">
        <f>TIME(11,6,0)</f>
        <v>0.46250000000000002</v>
      </c>
      <c r="C104" s="12">
        <v>2</v>
      </c>
      <c r="D104" s="12">
        <v>13.5</v>
      </c>
      <c r="E104" s="12">
        <v>5</v>
      </c>
      <c r="F104" s="12">
        <v>0</v>
      </c>
      <c r="G104" s="8"/>
      <c r="H104" s="11">
        <v>7.1428571428571438E-2</v>
      </c>
      <c r="I104" s="11">
        <v>7.1428571428571438E-2</v>
      </c>
      <c r="J104" s="11" t="s">
        <v>22</v>
      </c>
      <c r="K104" s="11">
        <v>0.12903225806451613</v>
      </c>
      <c r="L104" s="11">
        <v>10.711743772241991</v>
      </c>
      <c r="M104" s="11">
        <v>4.4400000000000004</v>
      </c>
    </row>
    <row r="105" spans="1:13" s="12" customFormat="1" ht="19.5">
      <c r="A105" s="13">
        <f t="shared" si="3"/>
        <v>43383</v>
      </c>
      <c r="B105" s="14"/>
      <c r="C105" s="12">
        <v>2</v>
      </c>
      <c r="F105" s="12">
        <v>5</v>
      </c>
      <c r="G105" s="8"/>
      <c r="H105" s="11">
        <v>7.1428571428571438E-2</v>
      </c>
      <c r="I105" s="11" t="s">
        <v>22</v>
      </c>
      <c r="J105" s="11" t="s">
        <v>22</v>
      </c>
      <c r="K105" s="11">
        <v>0.12903225806451613</v>
      </c>
      <c r="L105" s="11">
        <v>10.533807829181493</v>
      </c>
      <c r="M105" s="11">
        <v>4.43</v>
      </c>
    </row>
    <row r="106" spans="1:13" s="12" customFormat="1" ht="19.5">
      <c r="A106" s="13">
        <f t="shared" si="3"/>
        <v>43383</v>
      </c>
      <c r="B106" s="14"/>
      <c r="C106" s="12">
        <v>2</v>
      </c>
      <c r="F106" s="12">
        <v>12.5</v>
      </c>
      <c r="G106" s="8"/>
      <c r="H106" s="11">
        <v>7.1428571428571438E-2</v>
      </c>
      <c r="I106" s="11">
        <v>7.1428571428571438E-2</v>
      </c>
      <c r="J106" s="11">
        <v>0.9285714285714286</v>
      </c>
      <c r="K106" s="11">
        <v>0.32258064516129031</v>
      </c>
      <c r="L106" s="11">
        <v>16.939501779359432</v>
      </c>
      <c r="M106" s="11">
        <v>3.22</v>
      </c>
    </row>
    <row r="107" spans="1:13" s="12" customFormat="1" ht="19.5">
      <c r="A107" s="13">
        <f t="shared" si="3"/>
        <v>43383</v>
      </c>
      <c r="B107" s="14"/>
      <c r="C107" s="12">
        <v>2</v>
      </c>
      <c r="F107" s="12">
        <v>13.5</v>
      </c>
      <c r="G107" s="8"/>
      <c r="H107" s="11">
        <v>0.28571428571428575</v>
      </c>
      <c r="I107" s="11">
        <v>0.2142857142857143</v>
      </c>
      <c r="J107" s="11">
        <v>7.2142857142857144</v>
      </c>
      <c r="K107" s="11">
        <v>1.032258064516129</v>
      </c>
      <c r="L107" s="11">
        <v>34.661921708185048</v>
      </c>
      <c r="M107" s="11"/>
    </row>
    <row r="108" spans="1:13" s="12" customFormat="1" ht="19.5">
      <c r="A108" s="13">
        <f t="shared" si="3"/>
        <v>43383</v>
      </c>
      <c r="B108" s="14">
        <f>TIME(12,36,0)</f>
        <v>0.52500000000000002</v>
      </c>
      <c r="C108" s="12">
        <v>3</v>
      </c>
      <c r="D108" s="12">
        <v>11</v>
      </c>
      <c r="E108" s="12">
        <v>3.6</v>
      </c>
      <c r="F108" s="12">
        <v>0</v>
      </c>
      <c r="G108" s="8"/>
      <c r="H108" s="11">
        <v>5.5</v>
      </c>
      <c r="I108" s="11">
        <v>0.14285714285714288</v>
      </c>
      <c r="J108" s="11" t="s">
        <v>22</v>
      </c>
      <c r="K108" s="11">
        <v>0.61290322580645162</v>
      </c>
      <c r="L108" s="11">
        <v>36.725978647686837</v>
      </c>
      <c r="M108" s="11">
        <v>7.58</v>
      </c>
    </row>
    <row r="109" spans="1:13" s="12" customFormat="1" ht="19.5">
      <c r="A109" s="13">
        <f t="shared" si="3"/>
        <v>43383</v>
      </c>
      <c r="B109" s="14"/>
      <c r="C109" s="12">
        <v>3</v>
      </c>
      <c r="F109" s="12">
        <v>5</v>
      </c>
      <c r="G109" s="8"/>
      <c r="H109" s="11">
        <v>2.0714285714285712</v>
      </c>
      <c r="I109" s="11">
        <v>0.14285714285714288</v>
      </c>
      <c r="J109" s="11">
        <v>0.57142857142857151</v>
      </c>
      <c r="K109" s="11">
        <v>0.58064516129032251</v>
      </c>
      <c r="L109" s="11">
        <v>24.092526690391459</v>
      </c>
      <c r="M109" s="11">
        <v>6.2</v>
      </c>
    </row>
    <row r="110" spans="1:13" s="12" customFormat="1" ht="19.5">
      <c r="A110" s="13">
        <f t="shared" si="3"/>
        <v>43383</v>
      </c>
      <c r="B110" s="14"/>
      <c r="C110" s="12">
        <v>3</v>
      </c>
      <c r="F110" s="12">
        <v>10</v>
      </c>
      <c r="G110" s="8"/>
      <c r="H110" s="11">
        <v>0.4285714285714286</v>
      </c>
      <c r="I110" s="11">
        <v>0.14285714285714288</v>
      </c>
      <c r="J110" s="11">
        <v>3.5714285714285716</v>
      </c>
      <c r="K110" s="11">
        <v>0.83870967741935476</v>
      </c>
      <c r="L110" s="11">
        <v>25.907473309608541</v>
      </c>
      <c r="M110" s="11">
        <v>2.61</v>
      </c>
    </row>
    <row r="111" spans="1:13" s="12" customFormat="1" ht="19.5">
      <c r="A111" s="13">
        <f t="shared" si="3"/>
        <v>43383</v>
      </c>
      <c r="B111" s="14"/>
      <c r="C111" s="12">
        <v>3</v>
      </c>
      <c r="F111" s="12">
        <v>11</v>
      </c>
      <c r="G111" s="8"/>
      <c r="H111" s="11">
        <v>0.28571428571428575</v>
      </c>
      <c r="I111" s="11">
        <v>0.28571428571428575</v>
      </c>
      <c r="J111" s="11">
        <v>9.571428571428573</v>
      </c>
      <c r="K111" s="11">
        <v>1.806451612903226</v>
      </c>
      <c r="L111" s="11">
        <v>43.309608540925268</v>
      </c>
      <c r="M111" s="11"/>
    </row>
    <row r="112" spans="1:13" s="12" customFormat="1" ht="19.5">
      <c r="A112" s="13">
        <f t="shared" si="3"/>
        <v>43383</v>
      </c>
      <c r="B112" s="14">
        <f>TIME(12,21,0)</f>
        <v>0.51458333333333328</v>
      </c>
      <c r="C112" s="12">
        <v>4</v>
      </c>
      <c r="D112" s="12">
        <v>5.0999999999999996</v>
      </c>
      <c r="E112" s="12">
        <v>3.8</v>
      </c>
      <c r="F112" s="12">
        <v>0</v>
      </c>
      <c r="G112" s="8"/>
      <c r="H112" s="11">
        <v>8.2142857142857135</v>
      </c>
      <c r="I112" s="11">
        <v>0.14285714285714288</v>
      </c>
      <c r="J112" s="11" t="s">
        <v>22</v>
      </c>
      <c r="K112" s="11">
        <v>0.70967741935483863</v>
      </c>
      <c r="L112" s="11">
        <v>48.042704626334519</v>
      </c>
      <c r="M112" s="11">
        <v>6.39</v>
      </c>
    </row>
    <row r="113" spans="1:13" s="12" customFormat="1" ht="19.5">
      <c r="A113" s="13">
        <f t="shared" si="3"/>
        <v>43383</v>
      </c>
      <c r="B113" s="14"/>
      <c r="C113" s="12">
        <v>4</v>
      </c>
      <c r="F113" s="12">
        <v>4.0999999999999996</v>
      </c>
      <c r="G113" s="8"/>
      <c r="H113" s="11">
        <v>1.2142857142857142</v>
      </c>
      <c r="I113" s="11">
        <v>7.1428571428571438E-2</v>
      </c>
      <c r="J113" s="11">
        <v>0.4285714285714286</v>
      </c>
      <c r="K113" s="11">
        <v>0.64516129032258063</v>
      </c>
      <c r="L113" s="11">
        <v>24.62633451957295</v>
      </c>
      <c r="M113" s="11">
        <v>8.14</v>
      </c>
    </row>
    <row r="114" spans="1:13" s="12" customFormat="1" ht="19.5">
      <c r="A114" s="13">
        <f t="shared" si="3"/>
        <v>43383</v>
      </c>
      <c r="B114" s="14"/>
      <c r="C114" s="12">
        <v>4</v>
      </c>
      <c r="F114" s="12">
        <v>5.0999999999999996</v>
      </c>
      <c r="G114" s="8"/>
      <c r="H114" s="11">
        <v>0.78571428571428559</v>
      </c>
      <c r="I114" s="11">
        <v>0.14285714285714288</v>
      </c>
      <c r="J114" s="11">
        <v>3.5714285714285716</v>
      </c>
      <c r="K114" s="11">
        <v>1.193548387096774</v>
      </c>
      <c r="L114" s="11">
        <v>27.259786476868328</v>
      </c>
      <c r="M114" s="11"/>
    </row>
    <row r="115" spans="1:13" s="12" customFormat="1" ht="19.5">
      <c r="A115" s="13">
        <f t="shared" si="3"/>
        <v>43383</v>
      </c>
      <c r="B115" s="14">
        <f>TIME(11,23,0)</f>
        <v>0.47430555555555554</v>
      </c>
      <c r="C115" s="12">
        <v>5</v>
      </c>
      <c r="D115" s="12">
        <v>17.600000000000001</v>
      </c>
      <c r="E115" s="12">
        <v>5.2</v>
      </c>
      <c r="F115" s="12">
        <v>0</v>
      </c>
      <c r="G115" s="8"/>
      <c r="H115" s="11" t="s">
        <v>22</v>
      </c>
      <c r="I115" s="11">
        <v>7.1428571428571438E-2</v>
      </c>
      <c r="J115" s="11" t="s">
        <v>22</v>
      </c>
      <c r="K115" s="11">
        <v>9.6774193548387094E-2</v>
      </c>
      <c r="L115" s="11">
        <v>10.142348754448397</v>
      </c>
      <c r="M115" s="11">
        <v>4.72</v>
      </c>
    </row>
    <row r="116" spans="1:13" s="12" customFormat="1" ht="19.5">
      <c r="A116" s="13">
        <f t="shared" si="3"/>
        <v>43383</v>
      </c>
      <c r="B116" s="14"/>
      <c r="C116" s="12">
        <v>5</v>
      </c>
      <c r="F116" s="12">
        <v>5</v>
      </c>
      <c r="G116" s="8"/>
      <c r="H116" s="11" t="s">
        <v>22</v>
      </c>
      <c r="I116" s="11" t="s">
        <v>22</v>
      </c>
      <c r="J116" s="11" t="s">
        <v>22</v>
      </c>
      <c r="K116" s="11">
        <v>0.12903225806451613</v>
      </c>
      <c r="L116" s="11">
        <v>10.071174377224198</v>
      </c>
      <c r="M116" s="11">
        <v>5.94</v>
      </c>
    </row>
    <row r="117" spans="1:13" s="12" customFormat="1" ht="19.5">
      <c r="A117" s="13">
        <f t="shared" si="3"/>
        <v>43383</v>
      </c>
      <c r="B117" s="14"/>
      <c r="C117" s="12">
        <v>5</v>
      </c>
      <c r="F117" s="12">
        <v>10</v>
      </c>
      <c r="G117" s="8"/>
      <c r="H117" s="11" t="s">
        <v>22</v>
      </c>
      <c r="I117" s="11" t="s">
        <v>22</v>
      </c>
      <c r="J117" s="11" t="s">
        <v>22</v>
      </c>
      <c r="K117" s="11">
        <v>9.6774193548387094E-2</v>
      </c>
      <c r="L117" s="11">
        <v>10.213523131672597</v>
      </c>
      <c r="M117" s="11">
        <v>4.16</v>
      </c>
    </row>
    <row r="118" spans="1:13" s="12" customFormat="1" ht="19.5">
      <c r="A118" s="13">
        <f t="shared" si="3"/>
        <v>43383</v>
      </c>
      <c r="B118" s="14"/>
      <c r="C118" s="12">
        <v>5</v>
      </c>
      <c r="F118" s="12">
        <v>15</v>
      </c>
      <c r="G118" s="8"/>
      <c r="H118" s="11" t="s">
        <v>22</v>
      </c>
      <c r="I118" s="11">
        <v>7.1428571428571438E-2</v>
      </c>
      <c r="J118" s="11">
        <v>0.64285714285714279</v>
      </c>
      <c r="K118" s="11">
        <v>0.29032258064516125</v>
      </c>
      <c r="L118" s="11">
        <v>13.87900355871886</v>
      </c>
      <c r="M118" s="11">
        <v>3.12</v>
      </c>
    </row>
    <row r="119" spans="1:13" s="12" customFormat="1" ht="19.5">
      <c r="A119" s="13">
        <f t="shared" si="3"/>
        <v>43383</v>
      </c>
      <c r="B119" s="14"/>
      <c r="C119" s="12">
        <v>5</v>
      </c>
      <c r="F119" s="12">
        <v>16.600000000000001</v>
      </c>
      <c r="G119" s="8"/>
      <c r="H119" s="11">
        <v>7.1428571428571438E-2</v>
      </c>
      <c r="I119" s="11">
        <v>7.1428571428571438E-2</v>
      </c>
      <c r="J119" s="11">
        <v>4</v>
      </c>
      <c r="K119" s="11">
        <v>0.67741935483870974</v>
      </c>
      <c r="L119" s="11">
        <v>24.55516014234875</v>
      </c>
      <c r="M119" s="11">
        <v>2.63</v>
      </c>
    </row>
    <row r="120" spans="1:13" s="12" customFormat="1" ht="19.5">
      <c r="A120" s="13">
        <f t="shared" si="3"/>
        <v>43383</v>
      </c>
      <c r="B120" s="14"/>
      <c r="C120" s="12">
        <v>5</v>
      </c>
      <c r="F120" s="12">
        <v>17.600000000000001</v>
      </c>
      <c r="G120" s="8"/>
      <c r="H120" s="11">
        <v>0.14285714285714288</v>
      </c>
      <c r="I120" s="11">
        <v>0.2142857142857143</v>
      </c>
      <c r="J120" s="11">
        <v>14.214285714285715</v>
      </c>
      <c r="K120" s="11">
        <v>1.935483870967742</v>
      </c>
      <c r="L120" s="11">
        <v>56.405693950177927</v>
      </c>
      <c r="M120" s="11"/>
    </row>
    <row r="121" spans="1:13" s="12" customFormat="1" ht="19.5">
      <c r="A121" s="13">
        <f>DATE(2018,10,10)</f>
        <v>43383</v>
      </c>
      <c r="B121" s="14">
        <f>TIME(8,51,0)</f>
        <v>0.36875000000000002</v>
      </c>
      <c r="C121" s="12">
        <v>7</v>
      </c>
      <c r="D121" s="12">
        <v>6</v>
      </c>
      <c r="E121" s="12">
        <v>5.8</v>
      </c>
      <c r="F121" s="12">
        <v>0</v>
      </c>
      <c r="G121" s="8"/>
      <c r="H121" s="11">
        <v>1.0714285714285714</v>
      </c>
      <c r="I121" s="11">
        <v>7.1428571428571438E-2</v>
      </c>
      <c r="J121" s="11">
        <v>0.57142857142857151</v>
      </c>
      <c r="K121" s="11">
        <v>0.22580645161290325</v>
      </c>
      <c r="L121" s="11">
        <v>10.498220640569393</v>
      </c>
      <c r="M121" s="11">
        <v>1.34</v>
      </c>
    </row>
    <row r="122" spans="1:13" s="12" customFormat="1" ht="19.5">
      <c r="A122" s="13">
        <f t="shared" ref="A122:A128" si="4">DATE(2018,10,10)</f>
        <v>43383</v>
      </c>
      <c r="B122" s="14">
        <f>TIME(9,7,0)</f>
        <v>0.37986111111111109</v>
      </c>
      <c r="C122" s="12">
        <v>8</v>
      </c>
      <c r="D122" s="12">
        <v>4</v>
      </c>
      <c r="E122" s="12" t="s">
        <v>13</v>
      </c>
      <c r="F122" s="12">
        <v>0</v>
      </c>
      <c r="G122" s="8"/>
      <c r="H122" s="11">
        <v>1.9285714285714286</v>
      </c>
      <c r="I122" s="11">
        <v>0.2142857142857143</v>
      </c>
      <c r="J122" s="11">
        <v>4.1428571428571432</v>
      </c>
      <c r="K122" s="11">
        <v>0.70967741935483863</v>
      </c>
      <c r="L122" s="11">
        <v>20.142348754448395</v>
      </c>
      <c r="M122" s="11">
        <v>0.72699999999999998</v>
      </c>
    </row>
    <row r="123" spans="1:13" s="12" customFormat="1" ht="19.5">
      <c r="A123" s="13">
        <f t="shared" si="4"/>
        <v>43383</v>
      </c>
      <c r="B123" s="14"/>
      <c r="C123" s="12">
        <v>8</v>
      </c>
      <c r="F123" s="12">
        <v>3</v>
      </c>
      <c r="G123" s="8"/>
      <c r="H123" s="11">
        <v>1</v>
      </c>
      <c r="I123" s="11">
        <v>0.14285714285714288</v>
      </c>
      <c r="J123" s="11">
        <v>2.5714285714285712</v>
      </c>
      <c r="K123" s="11">
        <v>0.4838709677419355</v>
      </c>
      <c r="L123" s="11">
        <v>14.590747330960852</v>
      </c>
      <c r="M123" s="11">
        <v>0.875</v>
      </c>
    </row>
    <row r="124" spans="1:13" s="12" customFormat="1" ht="19.5">
      <c r="A124" s="13">
        <f t="shared" si="4"/>
        <v>43383</v>
      </c>
      <c r="B124" s="14"/>
      <c r="C124" s="12">
        <v>8</v>
      </c>
      <c r="F124" s="12">
        <v>4</v>
      </c>
      <c r="G124" s="8"/>
      <c r="H124" s="11">
        <v>0.28571428571428575</v>
      </c>
      <c r="I124" s="11">
        <v>7.1428571428571438E-2</v>
      </c>
      <c r="J124" s="11">
        <v>1.8571428571428572</v>
      </c>
      <c r="K124" s="11">
        <v>0.29032258064516125</v>
      </c>
      <c r="L124" s="11">
        <v>10.355871886120996</v>
      </c>
      <c r="M124" s="11"/>
    </row>
    <row r="125" spans="1:13" s="12" customFormat="1" ht="19.5">
      <c r="A125" s="13">
        <f t="shared" si="4"/>
        <v>43383</v>
      </c>
      <c r="B125" s="14">
        <f>TIME(9,52,0)</f>
        <v>0.41111111111111109</v>
      </c>
      <c r="C125" s="12">
        <v>10</v>
      </c>
      <c r="D125" s="12">
        <v>10.1</v>
      </c>
      <c r="E125" s="12">
        <v>5.8</v>
      </c>
      <c r="F125" s="12">
        <v>0</v>
      </c>
      <c r="G125" s="8"/>
      <c r="H125" s="11">
        <v>2.4285714285714288</v>
      </c>
      <c r="I125" s="11">
        <v>7.1428571428571438E-2</v>
      </c>
      <c r="J125" s="11">
        <v>0.28571428571428575</v>
      </c>
      <c r="K125" s="11">
        <v>0.12903225806451613</v>
      </c>
      <c r="L125" s="11">
        <v>15.160142348754446</v>
      </c>
      <c r="M125" s="11">
        <v>1.47</v>
      </c>
    </row>
    <row r="126" spans="1:13" s="12" customFormat="1" ht="19.5">
      <c r="A126" s="13">
        <f t="shared" si="4"/>
        <v>43383</v>
      </c>
      <c r="B126" s="14"/>
      <c r="C126" s="12">
        <v>10</v>
      </c>
      <c r="F126" s="12">
        <v>5</v>
      </c>
      <c r="G126" s="8"/>
      <c r="H126" s="11">
        <v>0.28571428571428575</v>
      </c>
      <c r="I126" s="11">
        <v>7.1428571428571438E-2</v>
      </c>
      <c r="J126" s="11">
        <v>0.28571428571428575</v>
      </c>
      <c r="K126" s="11">
        <v>6.4516129032258063E-2</v>
      </c>
      <c r="L126" s="11">
        <v>7.5444839857651242</v>
      </c>
      <c r="M126" s="11">
        <v>2.13</v>
      </c>
    </row>
    <row r="127" spans="1:13" s="12" customFormat="1" ht="19.5">
      <c r="A127" s="13">
        <f t="shared" si="4"/>
        <v>43383</v>
      </c>
      <c r="B127" s="14"/>
      <c r="C127" s="12">
        <v>10</v>
      </c>
      <c r="F127" s="12">
        <v>9.1</v>
      </c>
      <c r="G127" s="8"/>
      <c r="H127" s="11">
        <v>0.4285714285714286</v>
      </c>
      <c r="I127" s="11">
        <v>7.1428571428571438E-2</v>
      </c>
      <c r="J127" s="11">
        <v>0.2142857142857143</v>
      </c>
      <c r="K127" s="11">
        <v>6.4516129032258063E-2</v>
      </c>
      <c r="L127" s="11">
        <v>6.0142348754448403</v>
      </c>
      <c r="M127" s="11">
        <v>1.39</v>
      </c>
    </row>
    <row r="128" spans="1:13" s="12" customFormat="1" ht="19.5">
      <c r="A128" s="13">
        <f t="shared" si="4"/>
        <v>43383</v>
      </c>
      <c r="B128" s="14"/>
      <c r="C128" s="12">
        <v>10</v>
      </c>
      <c r="F128" s="12">
        <v>10.1</v>
      </c>
      <c r="G128" s="8"/>
      <c r="H128" s="11">
        <v>0.57142857142857151</v>
      </c>
      <c r="I128" s="11">
        <v>7.1428571428571438E-2</v>
      </c>
      <c r="J128" s="11">
        <v>1.142857142857143</v>
      </c>
      <c r="K128" s="11">
        <v>0.22580645161290325</v>
      </c>
      <c r="L128" s="11">
        <v>8.007117437722421</v>
      </c>
      <c r="M128" s="11"/>
    </row>
    <row r="129" spans="1:13" s="12" customFormat="1" ht="19.5">
      <c r="A129" s="13">
        <f>DATE(2018,10,10)</f>
        <v>43383</v>
      </c>
      <c r="B129" s="14">
        <f>TIME(7,56,0)</f>
        <v>0.33055555555555555</v>
      </c>
      <c r="C129" s="12">
        <v>12</v>
      </c>
      <c r="D129" s="12">
        <v>8</v>
      </c>
      <c r="E129" s="12">
        <v>4.8</v>
      </c>
      <c r="F129" s="12">
        <v>0</v>
      </c>
      <c r="G129" s="8"/>
      <c r="H129" s="11">
        <v>0.5</v>
      </c>
      <c r="I129" s="11">
        <v>7.1428571428571438E-2</v>
      </c>
      <c r="J129" s="11" t="s">
        <v>22</v>
      </c>
      <c r="K129" s="11">
        <v>0.32258064516129031</v>
      </c>
      <c r="L129" s="11">
        <v>18.327402135231317</v>
      </c>
      <c r="M129" s="11">
        <v>5.53</v>
      </c>
    </row>
    <row r="130" spans="1:13" s="12" customFormat="1" ht="19.5">
      <c r="A130" s="13">
        <f t="shared" ref="A130:A131" si="5">DATE(2018,10,10)</f>
        <v>43383</v>
      </c>
      <c r="B130" s="14"/>
      <c r="C130" s="12">
        <v>12</v>
      </c>
      <c r="F130" s="12">
        <v>7</v>
      </c>
      <c r="G130" s="8"/>
      <c r="H130" s="11">
        <v>0.2142857142857143</v>
      </c>
      <c r="I130" s="11" t="s">
        <v>22</v>
      </c>
      <c r="J130" s="11" t="s">
        <v>22</v>
      </c>
      <c r="K130" s="11">
        <v>0.25806451612903225</v>
      </c>
      <c r="L130" s="11">
        <v>15.302491103202845</v>
      </c>
      <c r="M130" s="11">
        <v>3.53</v>
      </c>
    </row>
    <row r="131" spans="1:13" s="12" customFormat="1" ht="19.5">
      <c r="A131" s="13">
        <f t="shared" si="5"/>
        <v>43383</v>
      </c>
      <c r="B131" s="14"/>
      <c r="C131" s="12">
        <v>12</v>
      </c>
      <c r="F131" s="12">
        <v>8</v>
      </c>
      <c r="G131" s="8"/>
      <c r="H131" s="11" t="s">
        <v>22</v>
      </c>
      <c r="I131" s="11">
        <v>7.1428571428571438E-2</v>
      </c>
      <c r="J131" s="11">
        <v>0.2142857142857143</v>
      </c>
      <c r="K131" s="11">
        <v>0.29032258064516125</v>
      </c>
      <c r="L131" s="11">
        <v>15.943060498220641</v>
      </c>
      <c r="M131" s="11"/>
    </row>
    <row r="132" spans="1:13" s="11" customFormat="1" ht="19.5">
      <c r="A132" s="9"/>
      <c r="B132" s="6"/>
      <c r="C132" s="9"/>
      <c r="D132" s="5"/>
      <c r="E132" s="5"/>
      <c r="F132" s="9"/>
      <c r="H132" s="17"/>
      <c r="I132" s="17"/>
      <c r="J132" s="17"/>
    </row>
    <row r="133" spans="1:13" s="12" customFormat="1" ht="19.5">
      <c r="A133" s="9"/>
      <c r="B133" s="10"/>
      <c r="C133" s="9"/>
      <c r="D133" s="7"/>
      <c r="E133" s="7"/>
      <c r="F133" s="9"/>
      <c r="G133" s="8"/>
      <c r="H133" s="11"/>
      <c r="I133" s="11"/>
      <c r="J133" s="11"/>
      <c r="K133" s="11"/>
      <c r="L133" s="11"/>
      <c r="M133" s="11"/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2015-2019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芳村</dc:creator>
  <cp:lastModifiedBy>毅 芳村</cp:lastModifiedBy>
  <dcterms:created xsi:type="dcterms:W3CDTF">2024-03-27T06:59:46Z</dcterms:created>
  <dcterms:modified xsi:type="dcterms:W3CDTF">2024-03-27T07:52:29Z</dcterms:modified>
</cp:coreProperties>
</file>